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160" activeTab="0"/>
  </bookViews>
  <sheets>
    <sheet name="ICC_ComitéI_2019" sheetId="1" r:id="rId1"/>
    <sheet name="RécapMatchs" sheetId="2" r:id="rId2"/>
  </sheets>
  <definedNames>
    <definedName name="DiffA1">'ICC_ComitéI_2019'!$F$10</definedName>
    <definedName name="DiffA2">'ICC_ComitéI_2019'!$F$11</definedName>
    <definedName name="DiffA3">'ICC_ComitéI_2019'!$F$12</definedName>
    <definedName name="DiffB1">'ICC_ComitéI_2019'!$F$13</definedName>
    <definedName name="DiffB2">'ICC_ComitéI_2019'!$F$14</definedName>
    <definedName name="DiffB3">'ICC_ComitéI_2019'!$F$15</definedName>
    <definedName name="DiffC1">'ICC_ComitéI_2019'!$F$16</definedName>
    <definedName name="DiffC2">'ICC_ComitéI_2019'!$F$17</definedName>
    <definedName name="DiffC3">'ICC_ComitéI_2019'!$F$18</definedName>
    <definedName name="DiffD1">'ICC_ComitéI_2019'!$F$19</definedName>
    <definedName name="DiffD2">'ICC_ComitéI_2019'!$F$20</definedName>
    <definedName name="DiffD3">'ICC_ComitéI_2019'!$F$21</definedName>
    <definedName name="JoueurA1">'ICC_ComitéI_2019'!$B$23</definedName>
    <definedName name="JoueurA2">'ICC_ComitéI_2019'!$B$24</definedName>
    <definedName name="joueurA3">'ICC_ComitéI_2019'!$B$25</definedName>
    <definedName name="JoueurB1">'ICC_ComitéI_2019'!$B$26</definedName>
    <definedName name="JoueurB2">'ICC_ComitéI_2019'!$B$27</definedName>
    <definedName name="JoueurB3">'ICC_ComitéI_2019'!$B$28</definedName>
    <definedName name="JoueurC1">'ICC_ComitéI_2019'!$B$29</definedName>
    <definedName name="JoueurC2">'ICC_ComitéI_2019'!$B$30</definedName>
    <definedName name="JoueurC3">'ICC_ComitéI_2019'!$B$31</definedName>
    <definedName name="JoueurD1">'ICC_ComitéI_2019'!$B$32</definedName>
    <definedName name="JoueurD2">'ICC_ComitéI_2019'!$B$33</definedName>
    <definedName name="JoueurD3">'ICC_ComitéI_2019'!$B$34</definedName>
    <definedName name="nbva1">'ICC_ComitéI_2019'!$E$10</definedName>
    <definedName name="nbva2">'ICC_ComitéI_2019'!$E$11</definedName>
    <definedName name="nbva3">'ICC_ComitéI_2019'!$E$12</definedName>
    <definedName name="nbvb1">'ICC_ComitéI_2019'!$E$13</definedName>
    <definedName name="nbvb2">'ICC_ComitéI_2019'!$E$14</definedName>
    <definedName name="nbvb3">'ICC_ComitéI_2019'!$E$15</definedName>
    <definedName name="nbvc1">'ICC_ComitéI_2019'!$E$16</definedName>
    <definedName name="nbvc2">'ICC_ComitéI_2019'!$E$17</definedName>
    <definedName name="nbvc3">'ICC_ComitéI_2019'!$E$18</definedName>
    <definedName name="nbvd1">'ICC_ComitéI_2019'!$E$19</definedName>
    <definedName name="nbvd2">'ICC_ComitéI_2019'!$E$20</definedName>
    <definedName name="nbvd3">'ICC_ComitéI_2019'!$E$21</definedName>
    <definedName name="PMA1">'ICC_ComitéI_2019'!$D$10</definedName>
    <definedName name="PMA2">'ICC_ComitéI_2019'!$D$11</definedName>
    <definedName name="PMA3">'ICC_ComitéI_2019'!$D$12</definedName>
    <definedName name="PMB1">'ICC_ComitéI_2019'!$D$13</definedName>
    <definedName name="PMB2">'ICC_ComitéI_2019'!$D$14</definedName>
    <definedName name="PMB3">'ICC_ComitéI_2019'!$D$15</definedName>
    <definedName name="PMC1">'ICC_ComitéI_2019'!$D$16</definedName>
    <definedName name="PMC2">'ICC_ComitéI_2019'!$D$17</definedName>
    <definedName name="PMC3">'ICC_ComitéI_2019'!$D$18</definedName>
    <definedName name="PMD1">'ICC_ComitéI_2019'!$D$19</definedName>
    <definedName name="PMD2">'ICC_ComitéI_2019'!$D$20</definedName>
    <definedName name="PMD3">'ICC_ComitéI_2019'!$D$21</definedName>
    <definedName name="PtsEquipes">'ICC_ComitéI_2019'!$D$4:$D$7</definedName>
    <definedName name="PtsIndiv">'ICC_ComitéI_2019'!$D$10:$D$21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<sst xmlns="http://schemas.openxmlformats.org/spreadsheetml/2006/main" count="374" uniqueCount="80">
  <si>
    <t>A</t>
  </si>
  <si>
    <t>A1</t>
  </si>
  <si>
    <t>A2</t>
  </si>
  <si>
    <t>A3</t>
  </si>
  <si>
    <t>B</t>
  </si>
  <si>
    <t>B1</t>
  </si>
  <si>
    <t>B2</t>
  </si>
  <si>
    <t>B3</t>
  </si>
  <si>
    <t>C</t>
  </si>
  <si>
    <t>C1</t>
  </si>
  <si>
    <t>C2</t>
  </si>
  <si>
    <t>C3</t>
  </si>
  <si>
    <t>Diff</t>
  </si>
  <si>
    <t>PM</t>
  </si>
  <si>
    <t>V</t>
  </si>
  <si>
    <t>D</t>
  </si>
  <si>
    <t>Equipes</t>
  </si>
  <si>
    <t>Individuel</t>
  </si>
  <si>
    <t>Nom 1</t>
  </si>
  <si>
    <t>Nom 2</t>
  </si>
  <si>
    <t>Sc1</t>
  </si>
  <si>
    <t>Sc2</t>
  </si>
  <si>
    <t>PM1</t>
  </si>
  <si>
    <t>PM2</t>
  </si>
  <si>
    <t>Diff1</t>
  </si>
  <si>
    <t>DIff2</t>
  </si>
  <si>
    <t>CJ1</t>
  </si>
  <si>
    <t>CJ2</t>
  </si>
  <si>
    <t>Ronde</t>
  </si>
  <si>
    <t>Code</t>
  </si>
  <si>
    <t>Table</t>
  </si>
  <si>
    <t>Hervé BOHBOT</t>
  </si>
  <si>
    <t>Véronique MAUREL</t>
  </si>
  <si>
    <t>Teodora BOHBOT</t>
  </si>
  <si>
    <t>Serge HAENNI</t>
  </si>
  <si>
    <t>Championnat Interclubs classique Languedoc-Roussillon 2020</t>
  </si>
  <si>
    <t>Alès 2</t>
  </si>
  <si>
    <t>Montpellier 2</t>
  </si>
  <si>
    <t>Montpellier 1</t>
  </si>
  <si>
    <t>Elisée POKA</t>
  </si>
  <si>
    <t>Alès 1</t>
  </si>
  <si>
    <t>Jacky BRES</t>
  </si>
  <si>
    <t>Jean-Louis ATTARD</t>
  </si>
  <si>
    <t>Evelyne MANY</t>
  </si>
  <si>
    <t>Harmonie LASAYGUES</t>
  </si>
  <si>
    <t>Michèle GARCIA</t>
  </si>
  <si>
    <t>D1</t>
  </si>
  <si>
    <t>D2</t>
  </si>
  <si>
    <t>D3</t>
  </si>
  <si>
    <t xml:space="preserve">Les J1, J2 et J3 rencontrent chacun de </t>
  </si>
  <si>
    <t>leurs homologues deux fois.</t>
  </si>
  <si>
    <t>V1</t>
  </si>
  <si>
    <t>V2</t>
  </si>
  <si>
    <t>Clas.</t>
  </si>
  <si>
    <t>Karine BOEYAERT</t>
  </si>
  <si>
    <t>Nom Prénom1</t>
  </si>
  <si>
    <t>n°lic1</t>
  </si>
  <si>
    <t>Fédé1</t>
  </si>
  <si>
    <t>Nom Prénom2</t>
  </si>
  <si>
    <t>n°lic2</t>
  </si>
  <si>
    <t>Fédé2</t>
  </si>
  <si>
    <t>Score1</t>
  </si>
  <si>
    <t>Score2</t>
  </si>
  <si>
    <t>FR</t>
  </si>
  <si>
    <t>CI</t>
  </si>
  <si>
    <t>GA</t>
  </si>
  <si>
    <t>RO</t>
  </si>
  <si>
    <t>1030446 </t>
  </si>
  <si>
    <t>2055798 </t>
  </si>
  <si>
    <t>8000500 </t>
  </si>
  <si>
    <t>8035019 </t>
  </si>
  <si>
    <t>1002442 </t>
  </si>
  <si>
    <t>1272276 </t>
  </si>
  <si>
    <t>1010268 </t>
  </si>
  <si>
    <t>1001286 </t>
  </si>
  <si>
    <t>2644018 </t>
  </si>
  <si>
    <t>1146161 </t>
  </si>
  <si>
    <t>1191602 </t>
  </si>
  <si>
    <t>8040027 </t>
  </si>
  <si>
    <t>Frédérick NGOUMA INIVA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</si>
</sst>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/>
    </xf>
    <xf numFmtId="0" fontId="0" fillId="5" borderId="10" xfId="0" applyFill="1" applyBorder="1" applyAlignment="1">
      <alignment horizontal="center" vertical="center"/>
    </xf>
    <xf numFmtId="0" fontId="0" fillId="5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34" fillId="25" borderId="10" xfId="0" applyFont="1" applyFill="1" applyBorder="1" applyAlignment="1">
      <alignment/>
    </xf>
    <xf numFmtId="0" fontId="34" fillId="25" borderId="10" xfId="0" applyFont="1" applyFill="1" applyBorder="1" applyAlignment="1">
      <alignment horizontal="center"/>
    </xf>
    <xf numFmtId="0" fontId="34" fillId="25" borderId="10" xfId="0" applyFont="1" applyFill="1" applyBorder="1" applyAlignment="1">
      <alignment horizontal="center" vertical="center"/>
    </xf>
    <xf numFmtId="0" fontId="34" fillId="25" borderId="1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tabSelected="1" zoomScalePageLayoutView="0" workbookViewId="0" topLeftCell="A1">
      <selection activeCell="A4" sqref="A4:F7"/>
    </sheetView>
  </sheetViews>
  <sheetFormatPr defaultColWidth="11.421875" defaultRowHeight="15"/>
  <cols>
    <col min="1" max="1" width="4.00390625" style="0" customWidth="1"/>
    <col min="2" max="2" width="19.57421875" style="0" customWidth="1"/>
    <col min="3" max="3" width="5.00390625" style="0" customWidth="1"/>
    <col min="4" max="4" width="4.8515625" style="0" customWidth="1"/>
    <col min="5" max="5" width="4.140625" style="0" customWidth="1"/>
    <col min="6" max="6" width="5.8515625" style="0" customWidth="1"/>
    <col min="7" max="7" width="3.57421875" style="0" customWidth="1"/>
    <col min="8" max="9" width="7.421875" style="2" customWidth="1"/>
    <col min="10" max="10" width="5.28125" style="0" customWidth="1"/>
    <col min="11" max="11" width="4.7109375" style="0" customWidth="1"/>
    <col min="12" max="12" width="24.8515625" style="0" customWidth="1"/>
    <col min="13" max="13" width="24.57421875" style="0" customWidth="1"/>
    <col min="14" max="14" width="6.57421875" style="0" customWidth="1"/>
    <col min="15" max="15" width="6.00390625" style="0" customWidth="1"/>
    <col min="16" max="16" width="4.421875" style="0" customWidth="1"/>
    <col min="17" max="17" width="4.7109375" style="0" customWidth="1"/>
    <col min="18" max="18" width="6.28125" style="0" customWidth="1"/>
    <col min="19" max="19" width="7.00390625" style="0" customWidth="1"/>
    <col min="20" max="20" width="4.8515625" style="0" customWidth="1"/>
    <col min="21" max="21" width="5.00390625" style="0" customWidth="1"/>
  </cols>
  <sheetData>
    <row r="1" ht="21">
      <c r="A1" s="5" t="s">
        <v>35</v>
      </c>
    </row>
    <row r="2" ht="9.75" customHeight="1">
      <c r="C2" s="1"/>
    </row>
    <row r="3" spans="1:21" ht="15">
      <c r="A3" s="14" t="s">
        <v>53</v>
      </c>
      <c r="B3" s="14" t="s">
        <v>16</v>
      </c>
      <c r="C3" s="15" t="s">
        <v>29</v>
      </c>
      <c r="D3" s="15" t="s">
        <v>13</v>
      </c>
      <c r="E3" s="15" t="s">
        <v>14</v>
      </c>
      <c r="F3" s="16" t="s">
        <v>12</v>
      </c>
      <c r="H3" s="16" t="s">
        <v>28</v>
      </c>
      <c r="I3" s="16" t="s">
        <v>30</v>
      </c>
      <c r="J3" s="15" t="s">
        <v>26</v>
      </c>
      <c r="K3" s="15" t="s">
        <v>27</v>
      </c>
      <c r="L3" s="15" t="s">
        <v>18</v>
      </c>
      <c r="M3" s="15" t="s">
        <v>19</v>
      </c>
      <c r="N3" s="15" t="s">
        <v>20</v>
      </c>
      <c r="O3" s="15" t="s">
        <v>21</v>
      </c>
      <c r="P3" s="14" t="s">
        <v>22</v>
      </c>
      <c r="Q3" s="14" t="s">
        <v>23</v>
      </c>
      <c r="R3" s="15" t="s">
        <v>24</v>
      </c>
      <c r="S3" s="15" t="s">
        <v>25</v>
      </c>
      <c r="T3" s="17" t="s">
        <v>51</v>
      </c>
      <c r="U3" s="17" t="s">
        <v>52</v>
      </c>
    </row>
    <row r="4" spans="1:21" ht="15">
      <c r="A4" s="4">
        <f>RANK(D4,PtsEquipes)</f>
        <v>3</v>
      </c>
      <c r="B4" s="4" t="s">
        <v>40</v>
      </c>
      <c r="C4" s="3" t="s">
        <v>0</v>
      </c>
      <c r="D4" s="3">
        <f>SUM(PMA1,PMA2,PMA3)</f>
        <v>32</v>
      </c>
      <c r="E4" s="3">
        <f>SUM(nbva1,nbva2,nbva3)</f>
        <v>7</v>
      </c>
      <c r="F4" s="3">
        <f>SUM(DiffA1,DiffA2,DiffA3)</f>
        <v>-199</v>
      </c>
      <c r="H4" s="7">
        <v>1</v>
      </c>
      <c r="I4" s="7">
        <v>1</v>
      </c>
      <c r="J4" s="8" t="s">
        <v>1</v>
      </c>
      <c r="K4" s="8" t="s">
        <v>9</v>
      </c>
      <c r="L4" s="8" t="str">
        <f>JoueurA1</f>
        <v>Jacky BRES</v>
      </c>
      <c r="M4" s="8" t="str">
        <f>JoueurC1</f>
        <v>Elisée POKA</v>
      </c>
      <c r="N4" s="8">
        <v>390</v>
      </c>
      <c r="O4" s="8">
        <v>342</v>
      </c>
      <c r="P4" s="8">
        <f>IF(N4=0,0,IF(N4&gt;=O4,IF(N4=O4,2,3),1))</f>
        <v>3</v>
      </c>
      <c r="Q4" s="8">
        <f>IF(N4=0,0,IF(N4&gt;=O4,IF(N4=O4,2,1),3))</f>
        <v>1</v>
      </c>
      <c r="R4" s="8">
        <f aca="true" t="shared" si="0" ref="R4:R39">IF((N4-O4)&gt;100,100,IF((N4-O4)&lt;-100,-100,N4-O4))</f>
        <v>48</v>
      </c>
      <c r="S4" s="8">
        <f aca="true" t="shared" si="1" ref="S4:S39">IF((O4-N4)&gt;100,100,IF((O4-N4)&lt;-100,-100,O4-N4))</f>
        <v>-48</v>
      </c>
      <c r="T4" s="18">
        <f>IF(N4=0,0,IF(N4&gt;=O4,IF(N4=O4,0.5,1),0))</f>
        <v>1</v>
      </c>
      <c r="U4" s="18">
        <f>IF(N4=0,0,IF(N4&gt;=O4,IF(N4=O4,0.5,0),1))</f>
        <v>0</v>
      </c>
    </row>
    <row r="5" spans="1:21" ht="15">
      <c r="A5" s="4">
        <f>RANK(D5,PtsEquipes)</f>
        <v>4</v>
      </c>
      <c r="B5" s="4" t="s">
        <v>36</v>
      </c>
      <c r="C5" s="3" t="s">
        <v>4</v>
      </c>
      <c r="D5" s="3">
        <f>SUM(PMB1,PMB2,PMB3)</f>
        <v>20</v>
      </c>
      <c r="E5" s="3">
        <f>SUM(nbvb1,nbvb2,nbvb3)</f>
        <v>1</v>
      </c>
      <c r="F5" s="3">
        <f>SUM(DiffB1,DiffB2,DiffB3)</f>
        <v>-1523</v>
      </c>
      <c r="H5" s="7">
        <v>1</v>
      </c>
      <c r="I5" s="7">
        <v>2</v>
      </c>
      <c r="J5" s="8" t="s">
        <v>5</v>
      </c>
      <c r="K5" s="8" t="s">
        <v>46</v>
      </c>
      <c r="L5" s="8" t="str">
        <f>JoueurB1</f>
        <v>Evelyne MANY</v>
      </c>
      <c r="M5" s="8" t="str">
        <f>JoueurD1</f>
        <v>Teodora BOHBOT</v>
      </c>
      <c r="N5" s="8">
        <v>333</v>
      </c>
      <c r="O5" s="8">
        <v>475</v>
      </c>
      <c r="P5" s="8">
        <f aca="true" t="shared" si="2" ref="P5:P39">IF(N5=0,0,IF(N5&gt;=O5,IF(N5=O5,2,3),1))</f>
        <v>1</v>
      </c>
      <c r="Q5" s="8">
        <f aca="true" t="shared" si="3" ref="Q5:Q39">IF(N5=0,0,IF(N5&gt;=O5,IF(N5=O5,2,1),3))</f>
        <v>3</v>
      </c>
      <c r="R5" s="8">
        <f t="shared" si="0"/>
        <v>-100</v>
      </c>
      <c r="S5" s="8">
        <f t="shared" si="1"/>
        <v>100</v>
      </c>
      <c r="T5" s="18">
        <f aca="true" t="shared" si="4" ref="T5:T39">IF(N5=0,0,IF(N5&gt;=O5,IF(N5=O5,0.5,1),0))</f>
        <v>0</v>
      </c>
      <c r="U5" s="18">
        <f aca="true" t="shared" si="5" ref="U5:U39">IF(N5=0,0,IF(N5&gt;=O5,IF(N5=O5,0.5,0),1))</f>
        <v>1</v>
      </c>
    </row>
    <row r="6" spans="1:21" ht="15">
      <c r="A6" s="4">
        <f>RANK(D6,PtsEquipes)</f>
        <v>2</v>
      </c>
      <c r="B6" s="4" t="s">
        <v>38</v>
      </c>
      <c r="C6" s="3" t="s">
        <v>8</v>
      </c>
      <c r="D6" s="3">
        <f>SUM(PMC1,PMC2,PMC3)</f>
        <v>44</v>
      </c>
      <c r="E6" s="3">
        <f>SUM(nbvc1,nbvc2,nbvc3)</f>
        <v>13</v>
      </c>
      <c r="F6" s="3">
        <f>SUM(DiffC1,DiffC2,DiffC3)</f>
        <v>669</v>
      </c>
      <c r="H6" s="7">
        <v>1</v>
      </c>
      <c r="I6" s="7">
        <v>3</v>
      </c>
      <c r="J6" s="8" t="s">
        <v>2</v>
      </c>
      <c r="K6" s="8" t="s">
        <v>10</v>
      </c>
      <c r="L6" s="8" t="str">
        <f>JoueurA2</f>
        <v>Jean-Louis ATTARD</v>
      </c>
      <c r="M6" s="8" t="str">
        <f>JoueurC2</f>
        <v>Hervé BOHBOT</v>
      </c>
      <c r="N6" s="8">
        <v>372</v>
      </c>
      <c r="O6" s="8">
        <v>389</v>
      </c>
      <c r="P6" s="8">
        <f t="shared" si="2"/>
        <v>1</v>
      </c>
      <c r="Q6" s="8">
        <f t="shared" si="3"/>
        <v>3</v>
      </c>
      <c r="R6" s="8">
        <f t="shared" si="0"/>
        <v>-17</v>
      </c>
      <c r="S6" s="8">
        <f t="shared" si="1"/>
        <v>17</v>
      </c>
      <c r="T6" s="18">
        <f t="shared" si="4"/>
        <v>0</v>
      </c>
      <c r="U6" s="18">
        <f t="shared" si="5"/>
        <v>1</v>
      </c>
    </row>
    <row r="7" spans="1:21" ht="15">
      <c r="A7" s="4">
        <f>RANK(D7,PtsEquipes)</f>
        <v>1</v>
      </c>
      <c r="B7" s="6" t="s">
        <v>37</v>
      </c>
      <c r="C7" s="3" t="s">
        <v>15</v>
      </c>
      <c r="D7" s="3">
        <f>SUM(PMD1,PMD2,PMD3)</f>
        <v>48</v>
      </c>
      <c r="E7" s="3">
        <f>SUM(nbvd1,nbvd2,nbvd3)</f>
        <v>15</v>
      </c>
      <c r="F7" s="3">
        <f>SUM(DiffD1,DiffD2,DiffD3)</f>
        <v>1053</v>
      </c>
      <c r="H7" s="7">
        <v>1</v>
      </c>
      <c r="I7" s="7">
        <v>4</v>
      </c>
      <c r="J7" s="8" t="s">
        <v>6</v>
      </c>
      <c r="K7" s="8" t="s">
        <v>47</v>
      </c>
      <c r="L7" s="8" t="str">
        <f>JoueurB2</f>
        <v>Harmonie LASAYGUES</v>
      </c>
      <c r="M7" s="8" t="str">
        <f>JoueurD2</f>
        <v>Serge HAENNI</v>
      </c>
      <c r="N7" s="8">
        <v>320</v>
      </c>
      <c r="O7" s="8">
        <v>542</v>
      </c>
      <c r="P7" s="8">
        <f t="shared" si="2"/>
        <v>1</v>
      </c>
      <c r="Q7" s="8">
        <f t="shared" si="3"/>
        <v>3</v>
      </c>
      <c r="R7" s="8">
        <f t="shared" si="0"/>
        <v>-100</v>
      </c>
      <c r="S7" s="8">
        <f t="shared" si="1"/>
        <v>100</v>
      </c>
      <c r="T7" s="18">
        <f t="shared" si="4"/>
        <v>0</v>
      </c>
      <c r="U7" s="18">
        <f t="shared" si="5"/>
        <v>1</v>
      </c>
    </row>
    <row r="8" spans="8:21" ht="15">
      <c r="H8" s="7">
        <v>1</v>
      </c>
      <c r="I8" s="7">
        <v>5</v>
      </c>
      <c r="J8" s="8" t="s">
        <v>3</v>
      </c>
      <c r="K8" s="8" t="s">
        <v>11</v>
      </c>
      <c r="L8" s="8" t="str">
        <f>joueurA3</f>
        <v>Karine BOEYAERT</v>
      </c>
      <c r="M8" s="8" t="str">
        <f>JoueurC3</f>
        <v>Frédérick NGOUMA INIVA</v>
      </c>
      <c r="N8" s="8">
        <v>468</v>
      </c>
      <c r="O8" s="8">
        <v>504</v>
      </c>
      <c r="P8" s="8">
        <f t="shared" si="2"/>
        <v>1</v>
      </c>
      <c r="Q8" s="8">
        <f t="shared" si="3"/>
        <v>3</v>
      </c>
      <c r="R8" s="8">
        <f t="shared" si="0"/>
        <v>-36</v>
      </c>
      <c r="S8" s="8">
        <f t="shared" si="1"/>
        <v>36</v>
      </c>
      <c r="T8" s="18">
        <f t="shared" si="4"/>
        <v>0</v>
      </c>
      <c r="U8" s="18">
        <f t="shared" si="5"/>
        <v>1</v>
      </c>
    </row>
    <row r="9" spans="1:21" ht="15">
      <c r="A9" s="14" t="s">
        <v>53</v>
      </c>
      <c r="B9" s="14" t="s">
        <v>17</v>
      </c>
      <c r="C9" s="15" t="s">
        <v>29</v>
      </c>
      <c r="D9" s="15" t="s">
        <v>13</v>
      </c>
      <c r="E9" s="15" t="s">
        <v>14</v>
      </c>
      <c r="F9" s="15" t="s">
        <v>12</v>
      </c>
      <c r="H9" s="7">
        <v>1</v>
      </c>
      <c r="I9" s="7">
        <v>6</v>
      </c>
      <c r="J9" s="8" t="s">
        <v>7</v>
      </c>
      <c r="K9" s="8" t="s">
        <v>48</v>
      </c>
      <c r="L9" s="8" t="str">
        <f>JoueurB3</f>
        <v>Michèle GARCIA</v>
      </c>
      <c r="M9" s="8" t="str">
        <f>JoueurD3</f>
        <v>Véronique MAUREL</v>
      </c>
      <c r="N9" s="8">
        <v>263</v>
      </c>
      <c r="O9" s="8">
        <v>470</v>
      </c>
      <c r="P9" s="8">
        <f t="shared" si="2"/>
        <v>1</v>
      </c>
      <c r="Q9" s="8">
        <f t="shared" si="3"/>
        <v>3</v>
      </c>
      <c r="R9" s="8">
        <f>IF((N9-O9)&gt;100,100,IF((N9-O9)&lt;-100,-100,N9-O9))</f>
        <v>-100</v>
      </c>
      <c r="S9" s="8">
        <f>IF((O9-N9)&gt;100,100,IF((O9-N9)&lt;-100,-100,O9-N9))</f>
        <v>100</v>
      </c>
      <c r="T9" s="18">
        <f t="shared" si="4"/>
        <v>0</v>
      </c>
      <c r="U9" s="18">
        <f t="shared" si="5"/>
        <v>1</v>
      </c>
    </row>
    <row r="10" spans="1:21" ht="15">
      <c r="A10" s="4">
        <f>RANK(PMA1,PtsIndiv)</f>
        <v>7</v>
      </c>
      <c r="B10" s="4" t="str">
        <f>JoueurA1</f>
        <v>Jacky BRES</v>
      </c>
      <c r="C10" s="3" t="s">
        <v>1</v>
      </c>
      <c r="D10" s="3">
        <f>P4+P10+P16+Q22+Q28+Q34</f>
        <v>12</v>
      </c>
      <c r="E10" s="3">
        <f>T4+T10+T16+U22+U28+U34</f>
        <v>3</v>
      </c>
      <c r="F10" s="3">
        <f>R4+R10+R16+S22+S28+S34</f>
        <v>-88</v>
      </c>
      <c r="H10" s="9">
        <v>2</v>
      </c>
      <c r="I10" s="9">
        <v>1</v>
      </c>
      <c r="J10" s="10" t="s">
        <v>1</v>
      </c>
      <c r="K10" s="10" t="s">
        <v>5</v>
      </c>
      <c r="L10" s="10" t="str">
        <f>JoueurA1</f>
        <v>Jacky BRES</v>
      </c>
      <c r="M10" s="10" t="str">
        <f>JoueurB1</f>
        <v>Evelyne MANY</v>
      </c>
      <c r="N10" s="10">
        <v>386</v>
      </c>
      <c r="O10" s="10">
        <v>322</v>
      </c>
      <c r="P10" s="10">
        <f t="shared" si="2"/>
        <v>3</v>
      </c>
      <c r="Q10" s="10">
        <f t="shared" si="3"/>
        <v>1</v>
      </c>
      <c r="R10" s="10">
        <f t="shared" si="0"/>
        <v>64</v>
      </c>
      <c r="S10" s="10">
        <f t="shared" si="1"/>
        <v>-64</v>
      </c>
      <c r="T10" s="20">
        <f t="shared" si="4"/>
        <v>1</v>
      </c>
      <c r="U10" s="20">
        <f t="shared" si="5"/>
        <v>0</v>
      </c>
    </row>
    <row r="11" spans="1:21" ht="15">
      <c r="A11" s="4">
        <f>RANK(PMA2,PtsIndiv)</f>
        <v>8</v>
      </c>
      <c r="B11" s="4" t="str">
        <f>JoueurA2</f>
        <v>Jean-Louis ATTARD</v>
      </c>
      <c r="C11" s="3" t="s">
        <v>2</v>
      </c>
      <c r="D11" s="3">
        <f>P6+P18+P12+Q24+Q30+Q36</f>
        <v>10</v>
      </c>
      <c r="E11" s="3">
        <f>T6+T18+T12+U24+U30+U36</f>
        <v>2</v>
      </c>
      <c r="F11" s="3">
        <f>R6+R18+R12+S24+S30+S36</f>
        <v>-82</v>
      </c>
      <c r="H11" s="9">
        <v>2</v>
      </c>
      <c r="I11" s="9">
        <v>2</v>
      </c>
      <c r="J11" s="10" t="s">
        <v>9</v>
      </c>
      <c r="K11" s="10" t="s">
        <v>46</v>
      </c>
      <c r="L11" s="10" t="str">
        <f>JoueurC1</f>
        <v>Elisée POKA</v>
      </c>
      <c r="M11" s="10" t="str">
        <f>JoueurD1</f>
        <v>Teodora BOHBOT</v>
      </c>
      <c r="N11" s="10">
        <v>434</v>
      </c>
      <c r="O11" s="10">
        <v>355</v>
      </c>
      <c r="P11" s="10">
        <f t="shared" si="2"/>
        <v>3</v>
      </c>
      <c r="Q11" s="10">
        <f t="shared" si="3"/>
        <v>1</v>
      </c>
      <c r="R11" s="10">
        <f t="shared" si="0"/>
        <v>79</v>
      </c>
      <c r="S11" s="10">
        <f t="shared" si="1"/>
        <v>-79</v>
      </c>
      <c r="T11" s="20">
        <f t="shared" si="4"/>
        <v>1</v>
      </c>
      <c r="U11" s="20">
        <f t="shared" si="5"/>
        <v>0</v>
      </c>
    </row>
    <row r="12" spans="1:21" ht="15">
      <c r="A12" s="4">
        <f>RANK(PMA3,PtsIndiv)</f>
        <v>8</v>
      </c>
      <c r="B12" s="4" t="str">
        <f>joueurA3</f>
        <v>Karine BOEYAERT</v>
      </c>
      <c r="C12" s="3" t="s">
        <v>3</v>
      </c>
      <c r="D12" s="3">
        <f>P8+P14+P20+Q26+Q32+Q38</f>
        <v>10</v>
      </c>
      <c r="E12" s="3">
        <f>T8+T14+T20+U26+U32+U38</f>
        <v>2</v>
      </c>
      <c r="F12" s="3">
        <f>R8+R14+R20+S26+S32+S38</f>
        <v>-29</v>
      </c>
      <c r="H12" s="9">
        <v>2</v>
      </c>
      <c r="I12" s="9">
        <v>3</v>
      </c>
      <c r="J12" s="10" t="s">
        <v>2</v>
      </c>
      <c r="K12" s="10" t="s">
        <v>6</v>
      </c>
      <c r="L12" s="10" t="str">
        <f>JoueurA2</f>
        <v>Jean-Louis ATTARD</v>
      </c>
      <c r="M12" s="10" t="str">
        <f>JoueurB2</f>
        <v>Harmonie LASAYGUES</v>
      </c>
      <c r="N12" s="10">
        <v>403</v>
      </c>
      <c r="O12" s="10">
        <v>366</v>
      </c>
      <c r="P12" s="10">
        <f t="shared" si="2"/>
        <v>3</v>
      </c>
      <c r="Q12" s="10">
        <f t="shared" si="3"/>
        <v>1</v>
      </c>
      <c r="R12" s="10">
        <f t="shared" si="0"/>
        <v>37</v>
      </c>
      <c r="S12" s="10">
        <f t="shared" si="1"/>
        <v>-37</v>
      </c>
      <c r="T12" s="20">
        <f t="shared" si="4"/>
        <v>1</v>
      </c>
      <c r="U12" s="20">
        <f t="shared" si="5"/>
        <v>0</v>
      </c>
    </row>
    <row r="13" spans="1:21" ht="15">
      <c r="A13" s="4">
        <f>RANK(PMB1,PtsIndiv)</f>
        <v>11</v>
      </c>
      <c r="B13" s="4" t="str">
        <f>JoueurB1</f>
        <v>Evelyne MANY</v>
      </c>
      <c r="C13" s="3" t="s">
        <v>5</v>
      </c>
      <c r="D13" s="3">
        <f>P5+P17+Q10+Q23+P28+Q35</f>
        <v>6</v>
      </c>
      <c r="E13" s="3">
        <f>T5+T17+U10+U23+T28+U35</f>
        <v>0</v>
      </c>
      <c r="F13" s="3">
        <f>R5+R17+S10+S23+R28+S35</f>
        <v>-490</v>
      </c>
      <c r="H13" s="9">
        <v>2</v>
      </c>
      <c r="I13" s="9">
        <v>4</v>
      </c>
      <c r="J13" s="10" t="s">
        <v>10</v>
      </c>
      <c r="K13" s="10" t="s">
        <v>47</v>
      </c>
      <c r="L13" s="10" t="str">
        <f>JoueurC2</f>
        <v>Hervé BOHBOT</v>
      </c>
      <c r="M13" s="10" t="str">
        <f>JoueurD2</f>
        <v>Serge HAENNI</v>
      </c>
      <c r="N13" s="10">
        <v>436</v>
      </c>
      <c r="O13" s="10">
        <v>372</v>
      </c>
      <c r="P13" s="10">
        <f t="shared" si="2"/>
        <v>3</v>
      </c>
      <c r="Q13" s="10">
        <f t="shared" si="3"/>
        <v>1</v>
      </c>
      <c r="R13" s="10">
        <f t="shared" si="0"/>
        <v>64</v>
      </c>
      <c r="S13" s="10">
        <f t="shared" si="1"/>
        <v>-64</v>
      </c>
      <c r="T13" s="20">
        <f t="shared" si="4"/>
        <v>1</v>
      </c>
      <c r="U13" s="20">
        <f t="shared" si="5"/>
        <v>0</v>
      </c>
    </row>
    <row r="14" spans="1:21" ht="15">
      <c r="A14" s="4">
        <f>RANK(PMB2,PtsIndiv)</f>
        <v>10</v>
      </c>
      <c r="B14" s="4" t="str">
        <f>JoueurB2</f>
        <v>Harmonie LASAYGUES</v>
      </c>
      <c r="C14" s="3" t="s">
        <v>6</v>
      </c>
      <c r="D14" s="3">
        <f>P7+Q12+P19+Q25+P30+Q37</f>
        <v>8</v>
      </c>
      <c r="E14" s="3">
        <f>T7+U12+T19+U25+T30+U37</f>
        <v>1</v>
      </c>
      <c r="F14" s="3">
        <f>R7+S12+R19+S25+R30+S37</f>
        <v>-433</v>
      </c>
      <c r="H14" s="9">
        <v>2</v>
      </c>
      <c r="I14" s="9">
        <v>5</v>
      </c>
      <c r="J14" s="10" t="s">
        <v>3</v>
      </c>
      <c r="K14" s="10" t="s">
        <v>7</v>
      </c>
      <c r="L14" s="10" t="str">
        <f>joueurA3</f>
        <v>Karine BOEYAERT</v>
      </c>
      <c r="M14" s="10" t="str">
        <f>JoueurB3</f>
        <v>Michèle GARCIA</v>
      </c>
      <c r="N14" s="10">
        <v>424</v>
      </c>
      <c r="O14" s="10">
        <v>323</v>
      </c>
      <c r="P14" s="10">
        <f t="shared" si="2"/>
        <v>3</v>
      </c>
      <c r="Q14" s="10">
        <f t="shared" si="3"/>
        <v>1</v>
      </c>
      <c r="R14" s="10">
        <f t="shared" si="0"/>
        <v>100</v>
      </c>
      <c r="S14" s="10">
        <f t="shared" si="1"/>
        <v>-100</v>
      </c>
      <c r="T14" s="20">
        <f t="shared" si="4"/>
        <v>1</v>
      </c>
      <c r="U14" s="20">
        <f t="shared" si="5"/>
        <v>0</v>
      </c>
    </row>
    <row r="15" spans="1:21" ht="15">
      <c r="A15" s="4">
        <f>RANK(PMB3,PtsIndiv)</f>
        <v>11</v>
      </c>
      <c r="B15" s="4" t="str">
        <f>JoueurB3</f>
        <v>Michèle GARCIA</v>
      </c>
      <c r="C15" s="3" t="s">
        <v>7</v>
      </c>
      <c r="D15" s="3">
        <f>P9+Q14+P21+Q27+P32+Q39</f>
        <v>6</v>
      </c>
      <c r="E15" s="3">
        <f>T9+U14+T21+U27+T32+U39</f>
        <v>0</v>
      </c>
      <c r="F15" s="3">
        <f>R9+S14+R21+S27+R32+S39</f>
        <v>-600</v>
      </c>
      <c r="H15" s="9">
        <v>2</v>
      </c>
      <c r="I15" s="9">
        <v>6</v>
      </c>
      <c r="J15" s="10" t="s">
        <v>11</v>
      </c>
      <c r="K15" s="10" t="s">
        <v>48</v>
      </c>
      <c r="L15" s="10" t="str">
        <f>JoueurC3</f>
        <v>Frédérick NGOUMA INIVA</v>
      </c>
      <c r="M15" s="10" t="str">
        <f>JoueurD3</f>
        <v>Véronique MAUREL</v>
      </c>
      <c r="N15" s="10">
        <v>372</v>
      </c>
      <c r="O15" s="10">
        <v>488</v>
      </c>
      <c r="P15" s="10">
        <f t="shared" si="2"/>
        <v>1</v>
      </c>
      <c r="Q15" s="10">
        <f t="shared" si="3"/>
        <v>3</v>
      </c>
      <c r="R15" s="10">
        <f t="shared" si="0"/>
        <v>-100</v>
      </c>
      <c r="S15" s="10">
        <f t="shared" si="1"/>
        <v>100</v>
      </c>
      <c r="T15" s="20">
        <f t="shared" si="4"/>
        <v>0</v>
      </c>
      <c r="U15" s="20">
        <f t="shared" si="5"/>
        <v>1</v>
      </c>
    </row>
    <row r="16" spans="1:21" ht="15">
      <c r="A16" s="4">
        <f>RANK(PMC1,PtsIndiv)</f>
        <v>4</v>
      </c>
      <c r="B16" s="4" t="str">
        <f>JoueurC1</f>
        <v>Elisée POKA</v>
      </c>
      <c r="C16" s="3" t="s">
        <v>9</v>
      </c>
      <c r="D16" s="3">
        <f>Q4+P11+Q17+P22+Q29+P35</f>
        <v>14</v>
      </c>
      <c r="E16" s="3">
        <f>U4+T11+U17+T22+U29+T35</f>
        <v>4</v>
      </c>
      <c r="F16" s="3">
        <f>S4+R11+S17+R22+S29+R35</f>
        <v>231</v>
      </c>
      <c r="H16" s="11">
        <v>3</v>
      </c>
      <c r="I16" s="11">
        <v>1</v>
      </c>
      <c r="J16" s="12" t="s">
        <v>1</v>
      </c>
      <c r="K16" s="12" t="s">
        <v>46</v>
      </c>
      <c r="L16" s="12" t="str">
        <f>JoueurA1</f>
        <v>Jacky BRES</v>
      </c>
      <c r="M16" s="12" t="str">
        <f>JoueurD1</f>
        <v>Teodora BOHBOT</v>
      </c>
      <c r="N16" s="12">
        <v>343</v>
      </c>
      <c r="O16" s="12">
        <v>528</v>
      </c>
      <c r="P16" s="12">
        <f t="shared" si="2"/>
        <v>1</v>
      </c>
      <c r="Q16" s="12">
        <f t="shared" si="3"/>
        <v>3</v>
      </c>
      <c r="R16" s="12">
        <f t="shared" si="0"/>
        <v>-100</v>
      </c>
      <c r="S16" s="12">
        <f t="shared" si="1"/>
        <v>100</v>
      </c>
      <c r="T16" s="19">
        <f t="shared" si="4"/>
        <v>0</v>
      </c>
      <c r="U16" s="19">
        <f t="shared" si="5"/>
        <v>1</v>
      </c>
    </row>
    <row r="17" spans="1:21" ht="15">
      <c r="A17" s="4">
        <f>RANK(PMC2,PtsIndiv)</f>
        <v>2</v>
      </c>
      <c r="B17" s="4" t="str">
        <f>JoueurC2</f>
        <v>Hervé BOHBOT</v>
      </c>
      <c r="C17" s="3" t="s">
        <v>10</v>
      </c>
      <c r="D17" s="3">
        <f>Q6+P13+Q19+P24+Q31+P37</f>
        <v>16</v>
      </c>
      <c r="E17" s="3">
        <f>U6+T13+U19+T24+U31+T37</f>
        <v>5</v>
      </c>
      <c r="F17" s="3">
        <f>S6+R13+S19+R24+S31+R37</f>
        <v>281</v>
      </c>
      <c r="H17" s="11">
        <v>3</v>
      </c>
      <c r="I17" s="11">
        <v>2</v>
      </c>
      <c r="J17" s="12" t="s">
        <v>5</v>
      </c>
      <c r="K17" s="12" t="s">
        <v>9</v>
      </c>
      <c r="L17" s="12" t="str">
        <f>JoueurB1</f>
        <v>Evelyne MANY</v>
      </c>
      <c r="M17" s="12" t="str">
        <f>JoueurC1</f>
        <v>Elisée POKA</v>
      </c>
      <c r="N17" s="12">
        <v>303</v>
      </c>
      <c r="O17" s="12">
        <v>493</v>
      </c>
      <c r="P17" s="12">
        <f t="shared" si="2"/>
        <v>1</v>
      </c>
      <c r="Q17" s="12">
        <f t="shared" si="3"/>
        <v>3</v>
      </c>
      <c r="R17" s="12">
        <f t="shared" si="0"/>
        <v>-100</v>
      </c>
      <c r="S17" s="12">
        <f t="shared" si="1"/>
        <v>100</v>
      </c>
      <c r="T17" s="19">
        <f t="shared" si="4"/>
        <v>0</v>
      </c>
      <c r="U17" s="19">
        <f t="shared" si="5"/>
        <v>1</v>
      </c>
    </row>
    <row r="18" spans="1:21" ht="15">
      <c r="A18" s="4">
        <f>RANK(PMC3,PtsIndiv)</f>
        <v>4</v>
      </c>
      <c r="B18" s="4" t="str">
        <f>JoueurC3</f>
        <v>Frédérick NGOUMA INIVA</v>
      </c>
      <c r="C18" s="3" t="s">
        <v>11</v>
      </c>
      <c r="D18" s="3">
        <f>Q8+P15+Q21+P26+Q33+P39</f>
        <v>14</v>
      </c>
      <c r="E18" s="3">
        <f>U8+T15+U21+T26+U33+T39</f>
        <v>4</v>
      </c>
      <c r="F18" s="3">
        <f>S8+R15+S21+R26+S33+R39</f>
        <v>157</v>
      </c>
      <c r="H18" s="11">
        <v>3</v>
      </c>
      <c r="I18" s="11">
        <v>3</v>
      </c>
      <c r="J18" s="12" t="s">
        <v>2</v>
      </c>
      <c r="K18" s="12" t="s">
        <v>47</v>
      </c>
      <c r="L18" s="12" t="str">
        <f>JoueurA2</f>
        <v>Jean-Louis ATTARD</v>
      </c>
      <c r="M18" s="12" t="str">
        <f>JoueurD2</f>
        <v>Serge HAENNI</v>
      </c>
      <c r="N18" s="12">
        <v>399</v>
      </c>
      <c r="O18" s="12">
        <v>489</v>
      </c>
      <c r="P18" s="12">
        <f t="shared" si="2"/>
        <v>1</v>
      </c>
      <c r="Q18" s="12">
        <f t="shared" si="3"/>
        <v>3</v>
      </c>
      <c r="R18" s="12">
        <f t="shared" si="0"/>
        <v>-90</v>
      </c>
      <c r="S18" s="12">
        <f t="shared" si="1"/>
        <v>90</v>
      </c>
      <c r="T18" s="19">
        <f t="shared" si="4"/>
        <v>0</v>
      </c>
      <c r="U18" s="19">
        <f t="shared" si="5"/>
        <v>1</v>
      </c>
    </row>
    <row r="19" spans="1:21" ht="15">
      <c r="A19" s="4">
        <f>RANK(PMD1,PtsIndiv)</f>
        <v>2</v>
      </c>
      <c r="B19" s="4" t="str">
        <f>JoueurD1</f>
        <v>Teodora BOHBOT</v>
      </c>
      <c r="C19" s="3" t="s">
        <v>46</v>
      </c>
      <c r="D19" s="3">
        <f>Q5+Q11+Q16+P23+P29+P34</f>
        <v>16</v>
      </c>
      <c r="E19" s="3">
        <f>U5+U11+U16+T23+T29+T34</f>
        <v>5</v>
      </c>
      <c r="F19" s="3">
        <f>S5+S11+S16+R23+R29+R34</f>
        <v>347</v>
      </c>
      <c r="H19" s="11">
        <v>3</v>
      </c>
      <c r="I19" s="11">
        <v>4</v>
      </c>
      <c r="J19" s="12" t="s">
        <v>6</v>
      </c>
      <c r="K19" s="12" t="s">
        <v>10</v>
      </c>
      <c r="L19" s="12" t="str">
        <f>JoueurB2</f>
        <v>Harmonie LASAYGUES</v>
      </c>
      <c r="M19" s="12" t="str">
        <f>JoueurC2</f>
        <v>Hervé BOHBOT</v>
      </c>
      <c r="N19" s="12">
        <v>279</v>
      </c>
      <c r="O19" s="12">
        <v>514</v>
      </c>
      <c r="P19" s="12">
        <f t="shared" si="2"/>
        <v>1</v>
      </c>
      <c r="Q19" s="12">
        <f t="shared" si="3"/>
        <v>3</v>
      </c>
      <c r="R19" s="12">
        <f t="shared" si="0"/>
        <v>-100</v>
      </c>
      <c r="S19" s="12">
        <f t="shared" si="1"/>
        <v>100</v>
      </c>
      <c r="T19" s="19">
        <f t="shared" si="4"/>
        <v>0</v>
      </c>
      <c r="U19" s="19">
        <f t="shared" si="5"/>
        <v>1</v>
      </c>
    </row>
    <row r="20" spans="1:21" ht="15">
      <c r="A20" s="4">
        <f>RANK(PMD2,PtsIndiv)</f>
        <v>4</v>
      </c>
      <c r="B20" s="4" t="str">
        <f>JoueurD2</f>
        <v>Serge HAENNI</v>
      </c>
      <c r="C20" s="3" t="s">
        <v>47</v>
      </c>
      <c r="D20" s="3">
        <f>Q7+Q13+Q18+P25+P31+P36</f>
        <v>14</v>
      </c>
      <c r="E20" s="3">
        <f>U7+U13+U18+T25+T31+T36</f>
        <v>4</v>
      </c>
      <c r="F20" s="3">
        <f>S7+S13+S18+R25+R31+R36</f>
        <v>234</v>
      </c>
      <c r="H20" s="11">
        <v>3</v>
      </c>
      <c r="I20" s="11">
        <v>5</v>
      </c>
      <c r="J20" s="12" t="s">
        <v>3</v>
      </c>
      <c r="K20" s="12" t="s">
        <v>48</v>
      </c>
      <c r="L20" s="12" t="str">
        <f>joueurA3</f>
        <v>Karine BOEYAERT</v>
      </c>
      <c r="M20" s="12" t="str">
        <f>JoueurD3</f>
        <v>Véronique MAUREL</v>
      </c>
      <c r="N20" s="12">
        <v>398</v>
      </c>
      <c r="O20" s="12">
        <v>485</v>
      </c>
      <c r="P20" s="12">
        <f t="shared" si="2"/>
        <v>1</v>
      </c>
      <c r="Q20" s="12">
        <f t="shared" si="3"/>
        <v>3</v>
      </c>
      <c r="R20" s="12">
        <f t="shared" si="0"/>
        <v>-87</v>
      </c>
      <c r="S20" s="12">
        <f t="shared" si="1"/>
        <v>87</v>
      </c>
      <c r="T20" s="19">
        <f t="shared" si="4"/>
        <v>0</v>
      </c>
      <c r="U20" s="19">
        <f t="shared" si="5"/>
        <v>1</v>
      </c>
    </row>
    <row r="21" spans="1:21" ht="15">
      <c r="A21" s="4">
        <f>RANK(PMD3,PtsIndiv)</f>
        <v>1</v>
      </c>
      <c r="B21" s="4" t="str">
        <f>JoueurD3</f>
        <v>Véronique MAUREL</v>
      </c>
      <c r="C21" s="13" t="s">
        <v>48</v>
      </c>
      <c r="D21" s="3">
        <f>Q9+Q15+Q20+P27+P33+P38</f>
        <v>18</v>
      </c>
      <c r="E21" s="3">
        <f>U9+U15+U20+T27+T33+T38</f>
        <v>6</v>
      </c>
      <c r="F21" s="3">
        <f>S9+S15+S20+R27+R33+R38</f>
        <v>472</v>
      </c>
      <c r="H21" s="11">
        <v>3</v>
      </c>
      <c r="I21" s="11">
        <v>6</v>
      </c>
      <c r="J21" s="12" t="s">
        <v>7</v>
      </c>
      <c r="K21" s="12" t="s">
        <v>11</v>
      </c>
      <c r="L21" s="12" t="str">
        <f>JoueurB3</f>
        <v>Michèle GARCIA</v>
      </c>
      <c r="M21" s="12" t="str">
        <f>JoueurC3</f>
        <v>Frédérick NGOUMA INIVA</v>
      </c>
      <c r="N21" s="12">
        <v>311</v>
      </c>
      <c r="O21" s="12">
        <v>470</v>
      </c>
      <c r="P21" s="12">
        <f t="shared" si="2"/>
        <v>1</v>
      </c>
      <c r="Q21" s="12">
        <f t="shared" si="3"/>
        <v>3</v>
      </c>
      <c r="R21" s="12">
        <f t="shared" si="0"/>
        <v>-100</v>
      </c>
      <c r="S21" s="12">
        <f t="shared" si="1"/>
        <v>100</v>
      </c>
      <c r="T21" s="19">
        <f t="shared" si="4"/>
        <v>0</v>
      </c>
      <c r="U21" s="19">
        <f t="shared" si="5"/>
        <v>1</v>
      </c>
    </row>
    <row r="22" spans="8:21" ht="15">
      <c r="H22" s="7">
        <v>4</v>
      </c>
      <c r="I22" s="7">
        <v>1</v>
      </c>
      <c r="J22" s="8" t="s">
        <v>9</v>
      </c>
      <c r="K22" s="8" t="s">
        <v>1</v>
      </c>
      <c r="L22" s="8" t="str">
        <f>JoueurC1</f>
        <v>Elisée POKA</v>
      </c>
      <c r="M22" s="8" t="str">
        <f>JoueurA1</f>
        <v>Jacky BRES</v>
      </c>
      <c r="N22" s="8">
        <v>519</v>
      </c>
      <c r="O22" s="8">
        <v>407</v>
      </c>
      <c r="P22" s="8">
        <f t="shared" si="2"/>
        <v>3</v>
      </c>
      <c r="Q22" s="8">
        <f t="shared" si="3"/>
        <v>1</v>
      </c>
      <c r="R22" s="8">
        <f t="shared" si="0"/>
        <v>100</v>
      </c>
      <c r="S22" s="8">
        <f t="shared" si="1"/>
        <v>-100</v>
      </c>
      <c r="T22" s="18">
        <f t="shared" si="4"/>
        <v>1</v>
      </c>
      <c r="U22" s="18">
        <f t="shared" si="5"/>
        <v>0</v>
      </c>
    </row>
    <row r="23" spans="1:21" ht="15">
      <c r="A23" t="s">
        <v>0</v>
      </c>
      <c r="B23" t="s">
        <v>41</v>
      </c>
      <c r="C23">
        <v>1713</v>
      </c>
      <c r="D23" t="s">
        <v>1</v>
      </c>
      <c r="H23" s="7">
        <v>4</v>
      </c>
      <c r="I23" s="7">
        <v>2</v>
      </c>
      <c r="J23" s="8" t="s">
        <v>46</v>
      </c>
      <c r="K23" s="8" t="s">
        <v>5</v>
      </c>
      <c r="L23" s="8" t="str">
        <f>JoueurD1</f>
        <v>Teodora BOHBOT</v>
      </c>
      <c r="M23" s="8" t="str">
        <f>JoueurB1</f>
        <v>Evelyne MANY</v>
      </c>
      <c r="N23" s="8">
        <v>384</v>
      </c>
      <c r="O23" s="8">
        <v>358</v>
      </c>
      <c r="P23" s="8">
        <f t="shared" si="2"/>
        <v>3</v>
      </c>
      <c r="Q23" s="8">
        <f t="shared" si="3"/>
        <v>1</v>
      </c>
      <c r="R23" s="8">
        <f t="shared" si="0"/>
        <v>26</v>
      </c>
      <c r="S23" s="8">
        <f t="shared" si="1"/>
        <v>-26</v>
      </c>
      <c r="T23" s="18">
        <f t="shared" si="4"/>
        <v>1</v>
      </c>
      <c r="U23" s="18">
        <f t="shared" si="5"/>
        <v>0</v>
      </c>
    </row>
    <row r="24" spans="2:21" ht="15">
      <c r="B24" t="s">
        <v>42</v>
      </c>
      <c r="C24">
        <v>1456</v>
      </c>
      <c r="D24" t="s">
        <v>2</v>
      </c>
      <c r="H24" s="7">
        <v>4</v>
      </c>
      <c r="I24" s="7">
        <v>3</v>
      </c>
      <c r="J24" s="8" t="s">
        <v>10</v>
      </c>
      <c r="K24" s="8" t="s">
        <v>2</v>
      </c>
      <c r="L24" s="8" t="str">
        <f>JoueurC2</f>
        <v>Hervé BOHBOT</v>
      </c>
      <c r="M24" s="8" t="str">
        <f>JoueurA2</f>
        <v>Jean-Louis ATTARD</v>
      </c>
      <c r="N24" s="8">
        <v>579</v>
      </c>
      <c r="O24" s="8">
        <v>372</v>
      </c>
      <c r="P24" s="8">
        <f t="shared" si="2"/>
        <v>3</v>
      </c>
      <c r="Q24" s="8">
        <f t="shared" si="3"/>
        <v>1</v>
      </c>
      <c r="R24" s="8">
        <f t="shared" si="0"/>
        <v>100</v>
      </c>
      <c r="S24" s="8">
        <f t="shared" si="1"/>
        <v>-100</v>
      </c>
      <c r="T24" s="18">
        <f t="shared" si="4"/>
        <v>1</v>
      </c>
      <c r="U24" s="18">
        <f t="shared" si="5"/>
        <v>0</v>
      </c>
    </row>
    <row r="25" spans="2:21" ht="15">
      <c r="B25" t="s">
        <v>54</v>
      </c>
      <c r="C25">
        <v>1534</v>
      </c>
      <c r="D25" t="s">
        <v>3</v>
      </c>
      <c r="H25" s="7">
        <v>4</v>
      </c>
      <c r="I25" s="7">
        <v>4</v>
      </c>
      <c r="J25" s="8" t="s">
        <v>47</v>
      </c>
      <c r="K25" s="8" t="s">
        <v>6</v>
      </c>
      <c r="L25" s="8" t="str">
        <f>JoueurD2</f>
        <v>Serge HAENNI</v>
      </c>
      <c r="M25" s="8" t="str">
        <f>JoueurB2</f>
        <v>Harmonie LASAYGUES</v>
      </c>
      <c r="N25" s="8">
        <v>502</v>
      </c>
      <c r="O25" s="8">
        <v>392</v>
      </c>
      <c r="P25" s="8">
        <f t="shared" si="2"/>
        <v>3</v>
      </c>
      <c r="Q25" s="8">
        <f t="shared" si="3"/>
        <v>1</v>
      </c>
      <c r="R25" s="8">
        <f t="shared" si="0"/>
        <v>100</v>
      </c>
      <c r="S25" s="8">
        <f t="shared" si="1"/>
        <v>-100</v>
      </c>
      <c r="T25" s="18">
        <f t="shared" si="4"/>
        <v>1</v>
      </c>
      <c r="U25" s="18">
        <f t="shared" si="5"/>
        <v>0</v>
      </c>
    </row>
    <row r="26" spans="1:21" ht="15">
      <c r="A26" t="s">
        <v>4</v>
      </c>
      <c r="B26" t="s">
        <v>43</v>
      </c>
      <c r="C26">
        <v>1390</v>
      </c>
      <c r="D26" t="s">
        <v>5</v>
      </c>
      <c r="H26" s="7">
        <v>4</v>
      </c>
      <c r="I26" s="7">
        <v>5</v>
      </c>
      <c r="J26" s="8" t="s">
        <v>11</v>
      </c>
      <c r="K26" s="8" t="s">
        <v>3</v>
      </c>
      <c r="L26" s="8" t="str">
        <f>JoueurC3</f>
        <v>Frédérick NGOUMA INIVA</v>
      </c>
      <c r="M26" s="8" t="str">
        <f>joueurA3</f>
        <v>Karine BOEYAERT</v>
      </c>
      <c r="N26" s="8">
        <v>480</v>
      </c>
      <c r="O26" s="8">
        <v>427</v>
      </c>
      <c r="P26" s="8">
        <f t="shared" si="2"/>
        <v>3</v>
      </c>
      <c r="Q26" s="8">
        <f t="shared" si="3"/>
        <v>1</v>
      </c>
      <c r="R26" s="8">
        <f t="shared" si="0"/>
        <v>53</v>
      </c>
      <c r="S26" s="8">
        <f t="shared" si="1"/>
        <v>-53</v>
      </c>
      <c r="T26" s="18">
        <f t="shared" si="4"/>
        <v>1</v>
      </c>
      <c r="U26" s="18">
        <f t="shared" si="5"/>
        <v>0</v>
      </c>
    </row>
    <row r="27" spans="2:21" ht="15">
      <c r="B27" t="s">
        <v>44</v>
      </c>
      <c r="C27">
        <v>1400</v>
      </c>
      <c r="D27" t="s">
        <v>6</v>
      </c>
      <c r="H27" s="7">
        <v>4</v>
      </c>
      <c r="I27" s="7">
        <v>6</v>
      </c>
      <c r="J27" s="8" t="s">
        <v>48</v>
      </c>
      <c r="K27" s="8" t="s">
        <v>7</v>
      </c>
      <c r="L27" s="8" t="str">
        <f>JoueurD3</f>
        <v>Véronique MAUREL</v>
      </c>
      <c r="M27" s="8" t="str">
        <f>JoueurB3</f>
        <v>Michèle GARCIA</v>
      </c>
      <c r="N27" s="8">
        <v>553</v>
      </c>
      <c r="O27" s="8">
        <v>343</v>
      </c>
      <c r="P27" s="8">
        <f t="shared" si="2"/>
        <v>3</v>
      </c>
      <c r="Q27" s="8">
        <f t="shared" si="3"/>
        <v>1</v>
      </c>
      <c r="R27" s="8">
        <f t="shared" si="0"/>
        <v>100</v>
      </c>
      <c r="S27" s="8">
        <f t="shared" si="1"/>
        <v>-100</v>
      </c>
      <c r="T27" s="18">
        <f t="shared" si="4"/>
        <v>1</v>
      </c>
      <c r="U27" s="18">
        <f t="shared" si="5"/>
        <v>0</v>
      </c>
    </row>
    <row r="28" spans="2:21" ht="15">
      <c r="B28" t="s">
        <v>45</v>
      </c>
      <c r="C28">
        <v>1400</v>
      </c>
      <c r="D28" t="s">
        <v>7</v>
      </c>
      <c r="H28" s="9">
        <v>5</v>
      </c>
      <c r="I28" s="9">
        <v>1</v>
      </c>
      <c r="J28" s="10" t="s">
        <v>5</v>
      </c>
      <c r="K28" s="10" t="s">
        <v>1</v>
      </c>
      <c r="L28" s="10" t="str">
        <f>JoueurB1</f>
        <v>Evelyne MANY</v>
      </c>
      <c r="M28" s="10" t="str">
        <f>JoueurA1</f>
        <v>Jacky BRES</v>
      </c>
      <c r="N28" s="10">
        <v>332</v>
      </c>
      <c r="O28" s="10">
        <v>481</v>
      </c>
      <c r="P28" s="10">
        <f t="shared" si="2"/>
        <v>1</v>
      </c>
      <c r="Q28" s="10">
        <f t="shared" si="3"/>
        <v>3</v>
      </c>
      <c r="R28" s="10">
        <f t="shared" si="0"/>
        <v>-100</v>
      </c>
      <c r="S28" s="10">
        <f t="shared" si="1"/>
        <v>100</v>
      </c>
      <c r="T28" s="20">
        <f t="shared" si="4"/>
        <v>0</v>
      </c>
      <c r="U28" s="20">
        <f t="shared" si="5"/>
        <v>1</v>
      </c>
    </row>
    <row r="29" spans="1:21" ht="15">
      <c r="A29" t="s">
        <v>8</v>
      </c>
      <c r="B29" t="s">
        <v>39</v>
      </c>
      <c r="C29">
        <v>1994</v>
      </c>
      <c r="D29" t="s">
        <v>9</v>
      </c>
      <c r="H29" s="9">
        <v>5</v>
      </c>
      <c r="I29" s="9">
        <v>2</v>
      </c>
      <c r="J29" s="10" t="s">
        <v>46</v>
      </c>
      <c r="K29" s="10" t="s">
        <v>9</v>
      </c>
      <c r="L29" s="10" t="str">
        <f>JoueurD1</f>
        <v>Teodora BOHBOT</v>
      </c>
      <c r="M29" s="10" t="str">
        <f>JoueurC1</f>
        <v>Elisée POKA</v>
      </c>
      <c r="N29" s="10">
        <v>508</v>
      </c>
      <c r="O29" s="10">
        <v>378</v>
      </c>
      <c r="P29" s="10">
        <f t="shared" si="2"/>
        <v>3</v>
      </c>
      <c r="Q29" s="10">
        <f t="shared" si="3"/>
        <v>1</v>
      </c>
      <c r="R29" s="10">
        <f t="shared" si="0"/>
        <v>100</v>
      </c>
      <c r="S29" s="10">
        <f t="shared" si="1"/>
        <v>-100</v>
      </c>
      <c r="T29" s="20">
        <f t="shared" si="4"/>
        <v>1</v>
      </c>
      <c r="U29" s="20">
        <f t="shared" si="5"/>
        <v>0</v>
      </c>
    </row>
    <row r="30" spans="2:21" ht="15">
      <c r="B30" t="s">
        <v>31</v>
      </c>
      <c r="C30">
        <v>1963</v>
      </c>
      <c r="D30" t="s">
        <v>10</v>
      </c>
      <c r="H30" s="9">
        <v>5</v>
      </c>
      <c r="I30" s="9">
        <v>3</v>
      </c>
      <c r="J30" s="10" t="s">
        <v>6</v>
      </c>
      <c r="K30" s="10" t="s">
        <v>2</v>
      </c>
      <c r="L30" s="10" t="str">
        <f>JoueurB2</f>
        <v>Harmonie LASAYGUES</v>
      </c>
      <c r="M30" s="10" t="str">
        <f>JoueurA2</f>
        <v>Jean-Louis ATTARD</v>
      </c>
      <c r="N30" s="10">
        <v>376</v>
      </c>
      <c r="O30" s="10">
        <v>372</v>
      </c>
      <c r="P30" s="10">
        <f t="shared" si="2"/>
        <v>3</v>
      </c>
      <c r="Q30" s="10">
        <f t="shared" si="3"/>
        <v>1</v>
      </c>
      <c r="R30" s="10">
        <f t="shared" si="0"/>
        <v>4</v>
      </c>
      <c r="S30" s="10">
        <f t="shared" si="1"/>
        <v>-4</v>
      </c>
      <c r="T30" s="20">
        <f t="shared" si="4"/>
        <v>1</v>
      </c>
      <c r="U30" s="20">
        <f t="shared" si="5"/>
        <v>0</v>
      </c>
    </row>
    <row r="31" spans="2:21" ht="15">
      <c r="B31" t="s">
        <v>79</v>
      </c>
      <c r="C31">
        <v>1758</v>
      </c>
      <c r="D31" t="s">
        <v>11</v>
      </c>
      <c r="H31" s="9">
        <v>5</v>
      </c>
      <c r="I31" s="9">
        <v>4</v>
      </c>
      <c r="J31" s="10" t="s">
        <v>47</v>
      </c>
      <c r="K31" s="10" t="s">
        <v>10</v>
      </c>
      <c r="L31" s="10" t="str">
        <f>JoueurD2</f>
        <v>Serge HAENNI</v>
      </c>
      <c r="M31" s="10" t="str">
        <f>JoueurC2</f>
        <v>Hervé BOHBOT</v>
      </c>
      <c r="N31" s="10">
        <v>534</v>
      </c>
      <c r="O31" s="10">
        <v>390</v>
      </c>
      <c r="P31" s="10">
        <f t="shared" si="2"/>
        <v>3</v>
      </c>
      <c r="Q31" s="10">
        <f t="shared" si="3"/>
        <v>1</v>
      </c>
      <c r="R31" s="10">
        <f t="shared" si="0"/>
        <v>100</v>
      </c>
      <c r="S31" s="10">
        <f t="shared" si="1"/>
        <v>-100</v>
      </c>
      <c r="T31" s="20">
        <f t="shared" si="4"/>
        <v>1</v>
      </c>
      <c r="U31" s="20">
        <f t="shared" si="5"/>
        <v>0</v>
      </c>
    </row>
    <row r="32" spans="1:21" ht="15">
      <c r="A32" t="s">
        <v>15</v>
      </c>
      <c r="B32" t="s">
        <v>33</v>
      </c>
      <c r="C32">
        <v>1757</v>
      </c>
      <c r="D32" t="s">
        <v>46</v>
      </c>
      <c r="H32" s="9">
        <v>5</v>
      </c>
      <c r="I32" s="9">
        <v>5</v>
      </c>
      <c r="J32" s="10" t="s">
        <v>7</v>
      </c>
      <c r="K32" s="10" t="s">
        <v>3</v>
      </c>
      <c r="L32" s="10" t="str">
        <f>JoueurB3</f>
        <v>Michèle GARCIA</v>
      </c>
      <c r="M32" s="10" t="str">
        <f>joueurA3</f>
        <v>Karine BOEYAERT</v>
      </c>
      <c r="N32" s="10">
        <v>288</v>
      </c>
      <c r="O32" s="10">
        <v>488</v>
      </c>
      <c r="P32" s="10">
        <f t="shared" si="2"/>
        <v>1</v>
      </c>
      <c r="Q32" s="10">
        <f t="shared" si="3"/>
        <v>3</v>
      </c>
      <c r="R32" s="10">
        <f t="shared" si="0"/>
        <v>-100</v>
      </c>
      <c r="S32" s="10">
        <f t="shared" si="1"/>
        <v>100</v>
      </c>
      <c r="T32" s="20">
        <f t="shared" si="4"/>
        <v>0</v>
      </c>
      <c r="U32" s="20">
        <f t="shared" si="5"/>
        <v>1</v>
      </c>
    </row>
    <row r="33" spans="2:21" ht="15">
      <c r="B33" t="s">
        <v>34</v>
      </c>
      <c r="C33">
        <v>1723</v>
      </c>
      <c r="D33" t="s">
        <v>47</v>
      </c>
      <c r="H33" s="9">
        <v>5</v>
      </c>
      <c r="I33" s="9">
        <v>6</v>
      </c>
      <c r="J33" s="10" t="s">
        <v>48</v>
      </c>
      <c r="K33" s="10" t="s">
        <v>11</v>
      </c>
      <c r="L33" s="10" t="str">
        <f>JoueurD3</f>
        <v>Véronique MAUREL</v>
      </c>
      <c r="M33" s="10" t="str">
        <f>JoueurC3</f>
        <v>Frédérick NGOUMA INIVA</v>
      </c>
      <c r="N33" s="10">
        <v>460</v>
      </c>
      <c r="O33" s="10">
        <v>428</v>
      </c>
      <c r="P33" s="10">
        <f t="shared" si="2"/>
        <v>3</v>
      </c>
      <c r="Q33" s="10">
        <f t="shared" si="3"/>
        <v>1</v>
      </c>
      <c r="R33" s="10">
        <f t="shared" si="0"/>
        <v>32</v>
      </c>
      <c r="S33" s="10">
        <f t="shared" si="1"/>
        <v>-32</v>
      </c>
      <c r="T33" s="20">
        <f t="shared" si="4"/>
        <v>1</v>
      </c>
      <c r="U33" s="20">
        <f t="shared" si="5"/>
        <v>0</v>
      </c>
    </row>
    <row r="34" spans="2:21" ht="15">
      <c r="B34" t="s">
        <v>32</v>
      </c>
      <c r="C34">
        <v>1721</v>
      </c>
      <c r="D34" t="s">
        <v>48</v>
      </c>
      <c r="H34" s="11">
        <v>6</v>
      </c>
      <c r="I34" s="11">
        <v>1</v>
      </c>
      <c r="J34" s="12" t="s">
        <v>46</v>
      </c>
      <c r="K34" s="12" t="s">
        <v>1</v>
      </c>
      <c r="L34" s="12" t="str">
        <f>JoueurD1</f>
        <v>Teodora BOHBOT</v>
      </c>
      <c r="M34" s="12" t="str">
        <f>JoueurA1</f>
        <v>Jacky BRES</v>
      </c>
      <c r="N34" s="12">
        <v>430</v>
      </c>
      <c r="O34" s="12">
        <v>303</v>
      </c>
      <c r="P34" s="12">
        <f t="shared" si="2"/>
        <v>3</v>
      </c>
      <c r="Q34" s="12">
        <f t="shared" si="3"/>
        <v>1</v>
      </c>
      <c r="R34" s="12">
        <f t="shared" si="0"/>
        <v>100</v>
      </c>
      <c r="S34" s="12">
        <f t="shared" si="1"/>
        <v>-100</v>
      </c>
      <c r="T34" s="19">
        <f t="shared" si="4"/>
        <v>1</v>
      </c>
      <c r="U34" s="19">
        <f t="shared" si="5"/>
        <v>0</v>
      </c>
    </row>
    <row r="35" spans="8:21" ht="15">
      <c r="H35" s="11">
        <v>6</v>
      </c>
      <c r="I35" s="11">
        <v>2</v>
      </c>
      <c r="J35" s="12" t="s">
        <v>9</v>
      </c>
      <c r="K35" s="12" t="s">
        <v>5</v>
      </c>
      <c r="L35" s="12" t="str">
        <f>JoueurC1</f>
        <v>Elisée POKA</v>
      </c>
      <c r="M35" s="12" t="str">
        <f>JoueurB1</f>
        <v>Evelyne MANY</v>
      </c>
      <c r="N35" s="12">
        <v>596</v>
      </c>
      <c r="O35" s="12">
        <v>220</v>
      </c>
      <c r="P35" s="12">
        <f t="shared" si="2"/>
        <v>3</v>
      </c>
      <c r="Q35" s="12">
        <f t="shared" si="3"/>
        <v>1</v>
      </c>
      <c r="R35" s="12">
        <f t="shared" si="0"/>
        <v>100</v>
      </c>
      <c r="S35" s="12">
        <f t="shared" si="1"/>
        <v>-100</v>
      </c>
      <c r="T35" s="19">
        <f t="shared" si="4"/>
        <v>1</v>
      </c>
      <c r="U35" s="19">
        <f t="shared" si="5"/>
        <v>0</v>
      </c>
    </row>
    <row r="36" spans="1:21" ht="15">
      <c r="A36" t="s">
        <v>49</v>
      </c>
      <c r="H36" s="11">
        <v>6</v>
      </c>
      <c r="I36" s="11">
        <v>3</v>
      </c>
      <c r="J36" s="12" t="s">
        <v>47</v>
      </c>
      <c r="K36" s="12" t="s">
        <v>2</v>
      </c>
      <c r="L36" s="12" t="str">
        <f>JoueurD2</f>
        <v>Serge HAENNI</v>
      </c>
      <c r="M36" s="12" t="str">
        <f>JoueurA2</f>
        <v>Jean-Louis ATTARD</v>
      </c>
      <c r="N36" s="12">
        <v>349</v>
      </c>
      <c r="O36" s="12">
        <v>441</v>
      </c>
      <c r="P36" s="12">
        <f t="shared" si="2"/>
        <v>1</v>
      </c>
      <c r="Q36" s="12">
        <f t="shared" si="3"/>
        <v>3</v>
      </c>
      <c r="R36" s="12">
        <f t="shared" si="0"/>
        <v>-92</v>
      </c>
      <c r="S36" s="12">
        <f t="shared" si="1"/>
        <v>92</v>
      </c>
      <c r="T36" s="19">
        <f t="shared" si="4"/>
        <v>0</v>
      </c>
      <c r="U36" s="19">
        <f t="shared" si="5"/>
        <v>1</v>
      </c>
    </row>
    <row r="37" spans="1:21" ht="15">
      <c r="A37" t="s">
        <v>50</v>
      </c>
      <c r="H37" s="11">
        <v>6</v>
      </c>
      <c r="I37" s="11">
        <v>4</v>
      </c>
      <c r="J37" s="12" t="s">
        <v>10</v>
      </c>
      <c r="K37" s="12" t="s">
        <v>6</v>
      </c>
      <c r="L37" s="12" t="str">
        <f>JoueurC2</f>
        <v>Hervé BOHBOT</v>
      </c>
      <c r="M37" s="12" t="str">
        <f>JoueurB2</f>
        <v>Harmonie LASAYGUES</v>
      </c>
      <c r="N37" s="12">
        <v>491</v>
      </c>
      <c r="O37" s="12">
        <v>355</v>
      </c>
      <c r="P37" s="12">
        <f t="shared" si="2"/>
        <v>3</v>
      </c>
      <c r="Q37" s="12">
        <f t="shared" si="3"/>
        <v>1</v>
      </c>
      <c r="R37" s="12">
        <f t="shared" si="0"/>
        <v>100</v>
      </c>
      <c r="S37" s="12">
        <f t="shared" si="1"/>
        <v>-100</v>
      </c>
      <c r="T37" s="19">
        <f t="shared" si="4"/>
        <v>1</v>
      </c>
      <c r="U37" s="19">
        <f t="shared" si="5"/>
        <v>0</v>
      </c>
    </row>
    <row r="38" spans="8:21" ht="15">
      <c r="H38" s="11">
        <v>6</v>
      </c>
      <c r="I38" s="11">
        <v>5</v>
      </c>
      <c r="J38" s="12" t="s">
        <v>48</v>
      </c>
      <c r="K38" s="12" t="s">
        <v>3</v>
      </c>
      <c r="L38" s="12" t="str">
        <f>JoueurD3</f>
        <v>Véronique MAUREL</v>
      </c>
      <c r="M38" s="12" t="str">
        <f>joueurA3</f>
        <v>Karine BOEYAERT</v>
      </c>
      <c r="N38" s="12">
        <v>404</v>
      </c>
      <c r="O38" s="12">
        <v>351</v>
      </c>
      <c r="P38" s="12">
        <f t="shared" si="2"/>
        <v>3</v>
      </c>
      <c r="Q38" s="12">
        <f t="shared" si="3"/>
        <v>1</v>
      </c>
      <c r="R38" s="12">
        <f t="shared" si="0"/>
        <v>53</v>
      </c>
      <c r="S38" s="12">
        <f t="shared" si="1"/>
        <v>-53</v>
      </c>
      <c r="T38" s="19">
        <f t="shared" si="4"/>
        <v>1</v>
      </c>
      <c r="U38" s="19">
        <f t="shared" si="5"/>
        <v>0</v>
      </c>
    </row>
    <row r="39" spans="8:21" ht="15">
      <c r="H39" s="11">
        <v>6</v>
      </c>
      <c r="I39" s="11">
        <v>6</v>
      </c>
      <c r="J39" s="12" t="s">
        <v>11</v>
      </c>
      <c r="K39" s="12" t="s">
        <v>7</v>
      </c>
      <c r="L39" s="12" t="str">
        <f>JoueurC3</f>
        <v>Frédérick NGOUMA INIVA</v>
      </c>
      <c r="M39" s="12" t="str">
        <f>JoueurB3</f>
        <v>Michèle GARCIA</v>
      </c>
      <c r="N39" s="12">
        <v>469</v>
      </c>
      <c r="O39" s="12">
        <v>307</v>
      </c>
      <c r="P39" s="12">
        <f t="shared" si="2"/>
        <v>3</v>
      </c>
      <c r="Q39" s="12">
        <f t="shared" si="3"/>
        <v>1</v>
      </c>
      <c r="R39" s="12">
        <f t="shared" si="0"/>
        <v>100</v>
      </c>
      <c r="S39" s="12">
        <f t="shared" si="1"/>
        <v>-100</v>
      </c>
      <c r="T39" s="19">
        <f t="shared" si="4"/>
        <v>1</v>
      </c>
      <c r="U39" s="19">
        <f t="shared" si="5"/>
        <v>0</v>
      </c>
    </row>
  </sheetData>
  <sheetProtection/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91" r:id="rId1"/>
  <ignoredErrors>
    <ignoredError sqref="E10:E12 E13:E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C12" sqref="C12"/>
    </sheetView>
  </sheetViews>
  <sheetFormatPr defaultColWidth="11.421875" defaultRowHeight="15"/>
  <cols>
    <col min="1" max="1" width="7.8515625" style="0" customWidth="1"/>
    <col min="2" max="2" width="25.7109375" style="0" customWidth="1"/>
    <col min="5" max="5" width="25.8515625" style="0" customWidth="1"/>
    <col min="7" max="7" width="10.28125" style="0" customWidth="1"/>
  </cols>
  <sheetData>
    <row r="1" spans="1:9" ht="15">
      <c r="A1" s="4" t="s">
        <v>28</v>
      </c>
      <c r="B1" s="4" t="s">
        <v>55</v>
      </c>
      <c r="C1" s="4" t="s">
        <v>56</v>
      </c>
      <c r="D1" s="4" t="s">
        <v>57</v>
      </c>
      <c r="E1" s="4" t="s">
        <v>58</v>
      </c>
      <c r="F1" s="4" t="s">
        <v>59</v>
      </c>
      <c r="G1" s="4" t="s">
        <v>60</v>
      </c>
      <c r="H1" s="4" t="s">
        <v>61</v>
      </c>
      <c r="I1" s="4" t="s">
        <v>62</v>
      </c>
    </row>
    <row r="2" spans="1:9" ht="15">
      <c r="A2" s="4">
        <v>1</v>
      </c>
      <c r="B2" s="4" t="s">
        <v>41</v>
      </c>
      <c r="C2" s="4" t="s">
        <v>73</v>
      </c>
      <c r="D2" s="4" t="s">
        <v>63</v>
      </c>
      <c r="E2" s="4" t="s">
        <v>39</v>
      </c>
      <c r="F2" s="4" t="s">
        <v>70</v>
      </c>
      <c r="G2" s="4" t="s">
        <v>64</v>
      </c>
      <c r="H2" s="4">
        <v>390</v>
      </c>
      <c r="I2" s="4">
        <v>342</v>
      </c>
    </row>
    <row r="3" spans="1:9" ht="15">
      <c r="A3" s="4">
        <v>1</v>
      </c>
      <c r="B3" s="4" t="s">
        <v>43</v>
      </c>
      <c r="C3" s="4" t="s">
        <v>74</v>
      </c>
      <c r="D3" s="4" t="s">
        <v>63</v>
      </c>
      <c r="E3" s="4" t="s">
        <v>33</v>
      </c>
      <c r="F3" s="4" t="s">
        <v>69</v>
      </c>
      <c r="G3" s="4" t="s">
        <v>66</v>
      </c>
      <c r="H3" s="4">
        <v>333</v>
      </c>
      <c r="I3" s="4">
        <v>475</v>
      </c>
    </row>
    <row r="4" spans="1:9" ht="15">
      <c r="A4" s="4">
        <v>1</v>
      </c>
      <c r="B4" s="4" t="s">
        <v>42</v>
      </c>
      <c r="C4" s="4" t="s">
        <v>67</v>
      </c>
      <c r="D4" s="4" t="s">
        <v>63</v>
      </c>
      <c r="E4" s="4" t="s">
        <v>31</v>
      </c>
      <c r="F4" s="4" t="s">
        <v>68</v>
      </c>
      <c r="G4" s="4" t="s">
        <v>63</v>
      </c>
      <c r="H4" s="4">
        <v>372</v>
      </c>
      <c r="I4" s="4">
        <v>389</v>
      </c>
    </row>
    <row r="5" spans="1:9" ht="15">
      <c r="A5" s="4">
        <v>1</v>
      </c>
      <c r="B5" s="4" t="s">
        <v>44</v>
      </c>
      <c r="C5" s="4" t="s">
        <v>75</v>
      </c>
      <c r="D5" s="4" t="s">
        <v>63</v>
      </c>
      <c r="E5" s="4" t="s">
        <v>34</v>
      </c>
      <c r="F5" s="4" t="s">
        <v>71</v>
      </c>
      <c r="G5" s="4" t="s">
        <v>63</v>
      </c>
      <c r="H5" s="4">
        <v>320</v>
      </c>
      <c r="I5" s="4">
        <v>542</v>
      </c>
    </row>
    <row r="6" spans="1:9" ht="15">
      <c r="A6" s="4">
        <v>1</v>
      </c>
      <c r="B6" s="4" t="s">
        <v>54</v>
      </c>
      <c r="C6" s="4" t="s">
        <v>76</v>
      </c>
      <c r="D6" s="4" t="s">
        <v>63</v>
      </c>
      <c r="E6" s="4" t="s">
        <v>79</v>
      </c>
      <c r="F6" s="4" t="s">
        <v>78</v>
      </c>
      <c r="G6" s="4" t="s">
        <v>65</v>
      </c>
      <c r="H6" s="4">
        <v>468</v>
      </c>
      <c r="I6" s="4">
        <v>504</v>
      </c>
    </row>
    <row r="7" spans="1:9" ht="15">
      <c r="A7" s="4">
        <v>1</v>
      </c>
      <c r="B7" s="4" t="s">
        <v>45</v>
      </c>
      <c r="C7" s="4" t="s">
        <v>77</v>
      </c>
      <c r="D7" s="4" t="s">
        <v>63</v>
      </c>
      <c r="E7" s="4" t="s">
        <v>32</v>
      </c>
      <c r="F7" s="4" t="s">
        <v>72</v>
      </c>
      <c r="G7" s="4" t="s">
        <v>63</v>
      </c>
      <c r="H7" s="4">
        <v>263</v>
      </c>
      <c r="I7" s="4">
        <v>470</v>
      </c>
    </row>
    <row r="8" spans="1:9" ht="15">
      <c r="A8" s="4">
        <v>2</v>
      </c>
      <c r="B8" s="4" t="s">
        <v>41</v>
      </c>
      <c r="C8" s="4" t="s">
        <v>73</v>
      </c>
      <c r="D8" s="4" t="s">
        <v>63</v>
      </c>
      <c r="E8" s="4" t="s">
        <v>43</v>
      </c>
      <c r="F8" s="4" t="s">
        <v>74</v>
      </c>
      <c r="G8" s="4" t="s">
        <v>63</v>
      </c>
      <c r="H8" s="4">
        <v>386</v>
      </c>
      <c r="I8" s="4">
        <v>322</v>
      </c>
    </row>
    <row r="9" spans="1:9" ht="15">
      <c r="A9" s="4">
        <v>2</v>
      </c>
      <c r="B9" s="4" t="s">
        <v>39</v>
      </c>
      <c r="C9" s="4" t="s">
        <v>70</v>
      </c>
      <c r="D9" s="4" t="s">
        <v>64</v>
      </c>
      <c r="E9" s="4" t="s">
        <v>33</v>
      </c>
      <c r="F9" s="4" t="s">
        <v>69</v>
      </c>
      <c r="G9" s="4" t="s">
        <v>66</v>
      </c>
      <c r="H9" s="4">
        <v>434</v>
      </c>
      <c r="I9" s="4">
        <v>355</v>
      </c>
    </row>
    <row r="10" spans="1:9" ht="15">
      <c r="A10" s="4">
        <v>2</v>
      </c>
      <c r="B10" s="4" t="s">
        <v>42</v>
      </c>
      <c r="C10" s="4" t="s">
        <v>67</v>
      </c>
      <c r="D10" s="4" t="s">
        <v>63</v>
      </c>
      <c r="E10" s="4" t="s">
        <v>44</v>
      </c>
      <c r="F10" s="4" t="s">
        <v>75</v>
      </c>
      <c r="G10" s="4" t="s">
        <v>63</v>
      </c>
      <c r="H10" s="4">
        <v>403</v>
      </c>
      <c r="I10" s="4">
        <v>366</v>
      </c>
    </row>
    <row r="11" spans="1:9" ht="15">
      <c r="A11" s="4">
        <v>2</v>
      </c>
      <c r="B11" s="4" t="s">
        <v>31</v>
      </c>
      <c r="C11" s="4" t="s">
        <v>68</v>
      </c>
      <c r="D11" s="4" t="s">
        <v>63</v>
      </c>
      <c r="E11" s="4" t="s">
        <v>34</v>
      </c>
      <c r="F11" s="4" t="s">
        <v>71</v>
      </c>
      <c r="G11" s="4" t="s">
        <v>63</v>
      </c>
      <c r="H11" s="4">
        <v>436</v>
      </c>
      <c r="I11" s="4">
        <v>372</v>
      </c>
    </row>
    <row r="12" spans="1:9" ht="15">
      <c r="A12" s="4">
        <v>2</v>
      </c>
      <c r="B12" s="4" t="s">
        <v>54</v>
      </c>
      <c r="C12" s="4" t="s">
        <v>76</v>
      </c>
      <c r="D12" s="4" t="s">
        <v>63</v>
      </c>
      <c r="E12" s="4" t="s">
        <v>45</v>
      </c>
      <c r="F12" s="4" t="s">
        <v>77</v>
      </c>
      <c r="G12" s="4" t="s">
        <v>63</v>
      </c>
      <c r="H12" s="4">
        <v>424</v>
      </c>
      <c r="I12" s="4">
        <v>323</v>
      </c>
    </row>
    <row r="13" spans="1:9" ht="15">
      <c r="A13" s="4">
        <v>2</v>
      </c>
      <c r="B13" s="4" t="s">
        <v>79</v>
      </c>
      <c r="C13" s="4" t="s">
        <v>78</v>
      </c>
      <c r="D13" s="4" t="s">
        <v>65</v>
      </c>
      <c r="E13" s="4" t="s">
        <v>32</v>
      </c>
      <c r="F13" s="4" t="s">
        <v>72</v>
      </c>
      <c r="G13" s="4" t="s">
        <v>63</v>
      </c>
      <c r="H13" s="4">
        <v>372</v>
      </c>
      <c r="I13" s="4">
        <v>488</v>
      </c>
    </row>
    <row r="14" spans="1:9" ht="15">
      <c r="A14" s="4">
        <v>3</v>
      </c>
      <c r="B14" s="4" t="s">
        <v>41</v>
      </c>
      <c r="C14" s="4" t="s">
        <v>73</v>
      </c>
      <c r="D14" s="4" t="s">
        <v>63</v>
      </c>
      <c r="E14" s="4" t="s">
        <v>33</v>
      </c>
      <c r="F14" s="4" t="s">
        <v>69</v>
      </c>
      <c r="G14" s="4" t="s">
        <v>66</v>
      </c>
      <c r="H14" s="4">
        <v>343</v>
      </c>
      <c r="I14" s="4">
        <v>528</v>
      </c>
    </row>
    <row r="15" spans="1:9" ht="15">
      <c r="A15" s="4">
        <v>3</v>
      </c>
      <c r="B15" s="4" t="s">
        <v>43</v>
      </c>
      <c r="C15" s="4" t="s">
        <v>74</v>
      </c>
      <c r="D15" s="4" t="s">
        <v>63</v>
      </c>
      <c r="E15" s="4" t="s">
        <v>39</v>
      </c>
      <c r="F15" s="4" t="s">
        <v>70</v>
      </c>
      <c r="G15" s="4" t="s">
        <v>64</v>
      </c>
      <c r="H15" s="4">
        <v>303</v>
      </c>
      <c r="I15" s="4">
        <v>493</v>
      </c>
    </row>
    <row r="16" spans="1:9" ht="15">
      <c r="A16" s="4">
        <v>3</v>
      </c>
      <c r="B16" s="4" t="s">
        <v>42</v>
      </c>
      <c r="C16" s="4" t="s">
        <v>67</v>
      </c>
      <c r="D16" s="4" t="s">
        <v>63</v>
      </c>
      <c r="E16" s="4" t="s">
        <v>34</v>
      </c>
      <c r="F16" s="4" t="s">
        <v>71</v>
      </c>
      <c r="G16" s="4" t="s">
        <v>63</v>
      </c>
      <c r="H16" s="4">
        <v>399</v>
      </c>
      <c r="I16" s="4">
        <v>489</v>
      </c>
    </row>
    <row r="17" spans="1:9" ht="15">
      <c r="A17" s="4">
        <v>3</v>
      </c>
      <c r="B17" s="4" t="s">
        <v>44</v>
      </c>
      <c r="C17" s="4" t="s">
        <v>75</v>
      </c>
      <c r="D17" s="4" t="s">
        <v>63</v>
      </c>
      <c r="E17" s="4" t="s">
        <v>31</v>
      </c>
      <c r="F17" s="4" t="s">
        <v>68</v>
      </c>
      <c r="G17" s="4" t="s">
        <v>63</v>
      </c>
      <c r="H17" s="4">
        <v>279</v>
      </c>
      <c r="I17" s="4">
        <v>514</v>
      </c>
    </row>
    <row r="18" spans="1:9" ht="15">
      <c r="A18" s="4">
        <v>3</v>
      </c>
      <c r="B18" s="4" t="s">
        <v>54</v>
      </c>
      <c r="C18" s="4" t="s">
        <v>76</v>
      </c>
      <c r="D18" s="4" t="s">
        <v>63</v>
      </c>
      <c r="E18" s="4" t="s">
        <v>32</v>
      </c>
      <c r="F18" s="4" t="s">
        <v>72</v>
      </c>
      <c r="G18" s="4" t="s">
        <v>63</v>
      </c>
      <c r="H18" s="4">
        <v>398</v>
      </c>
      <c r="I18" s="4">
        <v>485</v>
      </c>
    </row>
    <row r="19" spans="1:9" ht="15">
      <c r="A19" s="4">
        <v>3</v>
      </c>
      <c r="B19" s="4" t="s">
        <v>45</v>
      </c>
      <c r="C19" s="4" t="s">
        <v>77</v>
      </c>
      <c r="D19" s="4" t="s">
        <v>63</v>
      </c>
      <c r="E19" s="4" t="s">
        <v>79</v>
      </c>
      <c r="F19" s="4" t="s">
        <v>78</v>
      </c>
      <c r="G19" s="4" t="s">
        <v>65</v>
      </c>
      <c r="H19" s="4">
        <v>311</v>
      </c>
      <c r="I19" s="4">
        <v>470</v>
      </c>
    </row>
    <row r="20" spans="1:9" ht="15">
      <c r="A20" s="4">
        <v>4</v>
      </c>
      <c r="B20" s="4" t="s">
        <v>39</v>
      </c>
      <c r="C20" s="4" t="s">
        <v>70</v>
      </c>
      <c r="D20" s="4" t="s">
        <v>64</v>
      </c>
      <c r="E20" s="4" t="s">
        <v>41</v>
      </c>
      <c r="F20" s="4" t="s">
        <v>73</v>
      </c>
      <c r="G20" s="4" t="s">
        <v>63</v>
      </c>
      <c r="H20" s="4">
        <v>519</v>
      </c>
      <c r="I20" s="4">
        <v>407</v>
      </c>
    </row>
    <row r="21" spans="1:9" ht="15">
      <c r="A21" s="4">
        <v>4</v>
      </c>
      <c r="B21" s="4" t="s">
        <v>33</v>
      </c>
      <c r="C21" s="4" t="s">
        <v>69</v>
      </c>
      <c r="D21" s="4" t="s">
        <v>66</v>
      </c>
      <c r="E21" s="4" t="s">
        <v>43</v>
      </c>
      <c r="F21" s="4" t="s">
        <v>74</v>
      </c>
      <c r="G21" s="4" t="s">
        <v>63</v>
      </c>
      <c r="H21" s="4">
        <v>384</v>
      </c>
      <c r="I21" s="4">
        <v>358</v>
      </c>
    </row>
    <row r="22" spans="1:9" ht="15">
      <c r="A22" s="4">
        <v>4</v>
      </c>
      <c r="B22" s="4" t="s">
        <v>31</v>
      </c>
      <c r="C22" s="4" t="s">
        <v>68</v>
      </c>
      <c r="D22" s="4" t="s">
        <v>63</v>
      </c>
      <c r="E22" s="4" t="s">
        <v>42</v>
      </c>
      <c r="F22" s="4" t="s">
        <v>67</v>
      </c>
      <c r="G22" s="4" t="s">
        <v>63</v>
      </c>
      <c r="H22" s="4">
        <v>579</v>
      </c>
      <c r="I22" s="4">
        <v>372</v>
      </c>
    </row>
    <row r="23" spans="1:9" ht="15">
      <c r="A23" s="4">
        <v>4</v>
      </c>
      <c r="B23" s="4" t="s">
        <v>34</v>
      </c>
      <c r="C23" s="4" t="s">
        <v>71</v>
      </c>
      <c r="D23" s="4" t="s">
        <v>63</v>
      </c>
      <c r="E23" s="4" t="s">
        <v>44</v>
      </c>
      <c r="F23" s="4" t="s">
        <v>75</v>
      </c>
      <c r="G23" s="4" t="s">
        <v>63</v>
      </c>
      <c r="H23" s="4">
        <v>502</v>
      </c>
      <c r="I23" s="4">
        <v>392</v>
      </c>
    </row>
    <row r="24" spans="1:9" ht="15">
      <c r="A24" s="4">
        <v>4</v>
      </c>
      <c r="B24" s="4" t="s">
        <v>79</v>
      </c>
      <c r="C24" s="4" t="s">
        <v>78</v>
      </c>
      <c r="D24" s="4" t="s">
        <v>65</v>
      </c>
      <c r="E24" s="4" t="s">
        <v>54</v>
      </c>
      <c r="F24" s="4" t="s">
        <v>76</v>
      </c>
      <c r="G24" s="4" t="s">
        <v>63</v>
      </c>
      <c r="H24" s="4">
        <v>480</v>
      </c>
      <c r="I24" s="4">
        <v>427</v>
      </c>
    </row>
    <row r="25" spans="1:9" ht="15">
      <c r="A25" s="4">
        <v>4</v>
      </c>
      <c r="B25" s="4" t="s">
        <v>32</v>
      </c>
      <c r="C25" s="4" t="s">
        <v>72</v>
      </c>
      <c r="D25" s="4" t="s">
        <v>63</v>
      </c>
      <c r="E25" s="4" t="s">
        <v>45</v>
      </c>
      <c r="F25" s="4" t="s">
        <v>77</v>
      </c>
      <c r="G25" s="4" t="s">
        <v>63</v>
      </c>
      <c r="H25" s="4">
        <v>553</v>
      </c>
      <c r="I25" s="4">
        <v>343</v>
      </c>
    </row>
    <row r="26" spans="1:9" ht="15">
      <c r="A26" s="4">
        <v>5</v>
      </c>
      <c r="B26" s="4" t="s">
        <v>43</v>
      </c>
      <c r="C26" s="4" t="s">
        <v>74</v>
      </c>
      <c r="D26" s="4" t="s">
        <v>63</v>
      </c>
      <c r="E26" s="4" t="s">
        <v>41</v>
      </c>
      <c r="F26" s="4" t="s">
        <v>73</v>
      </c>
      <c r="G26" s="4" t="s">
        <v>63</v>
      </c>
      <c r="H26" s="4">
        <v>332</v>
      </c>
      <c r="I26" s="4">
        <v>481</v>
      </c>
    </row>
    <row r="27" spans="1:9" ht="15">
      <c r="A27" s="4">
        <v>5</v>
      </c>
      <c r="B27" s="4" t="s">
        <v>33</v>
      </c>
      <c r="C27" s="4" t="s">
        <v>69</v>
      </c>
      <c r="D27" s="4" t="s">
        <v>66</v>
      </c>
      <c r="E27" s="4" t="s">
        <v>39</v>
      </c>
      <c r="F27" s="4" t="s">
        <v>70</v>
      </c>
      <c r="G27" s="4" t="s">
        <v>64</v>
      </c>
      <c r="H27" s="4">
        <v>508</v>
      </c>
      <c r="I27" s="4">
        <v>378</v>
      </c>
    </row>
    <row r="28" spans="1:9" ht="15">
      <c r="A28" s="4">
        <v>5</v>
      </c>
      <c r="B28" s="4" t="s">
        <v>44</v>
      </c>
      <c r="C28" s="4" t="s">
        <v>75</v>
      </c>
      <c r="D28" s="4" t="s">
        <v>63</v>
      </c>
      <c r="E28" s="4" t="s">
        <v>42</v>
      </c>
      <c r="F28" s="4" t="s">
        <v>67</v>
      </c>
      <c r="G28" s="4" t="s">
        <v>63</v>
      </c>
      <c r="H28" s="4">
        <v>376</v>
      </c>
      <c r="I28" s="4">
        <v>372</v>
      </c>
    </row>
    <row r="29" spans="1:9" ht="15">
      <c r="A29" s="4">
        <v>5</v>
      </c>
      <c r="B29" s="4" t="s">
        <v>34</v>
      </c>
      <c r="C29" s="4" t="s">
        <v>71</v>
      </c>
      <c r="D29" s="4" t="s">
        <v>63</v>
      </c>
      <c r="E29" s="4" t="s">
        <v>31</v>
      </c>
      <c r="F29" s="4" t="s">
        <v>68</v>
      </c>
      <c r="G29" s="4" t="s">
        <v>63</v>
      </c>
      <c r="H29" s="4">
        <v>534</v>
      </c>
      <c r="I29" s="4">
        <v>390</v>
      </c>
    </row>
    <row r="30" spans="1:9" ht="15">
      <c r="A30" s="4">
        <v>5</v>
      </c>
      <c r="B30" s="4" t="s">
        <v>45</v>
      </c>
      <c r="C30" s="4" t="s">
        <v>77</v>
      </c>
      <c r="D30" s="4" t="s">
        <v>63</v>
      </c>
      <c r="E30" s="4" t="s">
        <v>54</v>
      </c>
      <c r="F30" s="4" t="s">
        <v>76</v>
      </c>
      <c r="G30" s="4" t="s">
        <v>63</v>
      </c>
      <c r="H30" s="4">
        <v>288</v>
      </c>
      <c r="I30" s="4">
        <v>488</v>
      </c>
    </row>
    <row r="31" spans="1:9" ht="15">
      <c r="A31" s="4">
        <v>5</v>
      </c>
      <c r="B31" s="4" t="s">
        <v>32</v>
      </c>
      <c r="C31" s="4" t="s">
        <v>72</v>
      </c>
      <c r="D31" s="4" t="s">
        <v>63</v>
      </c>
      <c r="E31" s="4" t="s">
        <v>79</v>
      </c>
      <c r="F31" s="4" t="s">
        <v>78</v>
      </c>
      <c r="G31" s="4" t="s">
        <v>65</v>
      </c>
      <c r="H31" s="4">
        <v>460</v>
      </c>
      <c r="I31" s="4">
        <v>428</v>
      </c>
    </row>
    <row r="32" spans="1:9" ht="15">
      <c r="A32" s="4">
        <v>6</v>
      </c>
      <c r="B32" s="4" t="s">
        <v>33</v>
      </c>
      <c r="C32" s="4" t="s">
        <v>69</v>
      </c>
      <c r="D32" s="4" t="s">
        <v>66</v>
      </c>
      <c r="E32" s="4" t="s">
        <v>41</v>
      </c>
      <c r="F32" s="4" t="s">
        <v>73</v>
      </c>
      <c r="G32" s="4" t="s">
        <v>63</v>
      </c>
      <c r="H32" s="4">
        <v>430</v>
      </c>
      <c r="I32" s="4">
        <v>303</v>
      </c>
    </row>
    <row r="33" spans="1:9" ht="15">
      <c r="A33" s="4">
        <v>6</v>
      </c>
      <c r="B33" s="4" t="s">
        <v>39</v>
      </c>
      <c r="C33" s="4" t="s">
        <v>70</v>
      </c>
      <c r="D33" s="4" t="s">
        <v>64</v>
      </c>
      <c r="E33" s="4" t="s">
        <v>43</v>
      </c>
      <c r="F33" s="4" t="s">
        <v>74</v>
      </c>
      <c r="G33" s="4" t="s">
        <v>63</v>
      </c>
      <c r="H33" s="4">
        <v>596</v>
      </c>
      <c r="I33" s="4">
        <v>220</v>
      </c>
    </row>
    <row r="34" spans="1:9" ht="15">
      <c r="A34" s="4">
        <v>6</v>
      </c>
      <c r="B34" s="4" t="s">
        <v>34</v>
      </c>
      <c r="C34" s="4" t="s">
        <v>71</v>
      </c>
      <c r="D34" s="4" t="s">
        <v>63</v>
      </c>
      <c r="E34" s="4" t="s">
        <v>42</v>
      </c>
      <c r="F34" s="4" t="s">
        <v>67</v>
      </c>
      <c r="G34" s="4" t="s">
        <v>63</v>
      </c>
      <c r="H34" s="4">
        <v>349</v>
      </c>
      <c r="I34" s="4">
        <v>441</v>
      </c>
    </row>
    <row r="35" spans="1:9" ht="15">
      <c r="A35" s="4">
        <v>6</v>
      </c>
      <c r="B35" s="4" t="s">
        <v>31</v>
      </c>
      <c r="C35" s="4" t="s">
        <v>68</v>
      </c>
      <c r="D35" s="4" t="s">
        <v>63</v>
      </c>
      <c r="E35" s="4" t="s">
        <v>44</v>
      </c>
      <c r="F35" s="4" t="s">
        <v>75</v>
      </c>
      <c r="G35" s="4" t="s">
        <v>63</v>
      </c>
      <c r="H35" s="4">
        <v>491</v>
      </c>
      <c r="I35" s="4">
        <v>355</v>
      </c>
    </row>
    <row r="36" spans="1:9" ht="15">
      <c r="A36" s="4">
        <v>6</v>
      </c>
      <c r="B36" s="4" t="s">
        <v>32</v>
      </c>
      <c r="C36" s="4" t="s">
        <v>72</v>
      </c>
      <c r="D36" s="4" t="s">
        <v>63</v>
      </c>
      <c r="E36" s="4" t="s">
        <v>54</v>
      </c>
      <c r="F36" s="4" t="s">
        <v>76</v>
      </c>
      <c r="G36" s="4" t="s">
        <v>63</v>
      </c>
      <c r="H36" s="4">
        <v>404</v>
      </c>
      <c r="I36" s="4">
        <v>351</v>
      </c>
    </row>
    <row r="37" spans="1:9" ht="15">
      <c r="A37" s="4">
        <v>6</v>
      </c>
      <c r="B37" s="4" t="s">
        <v>79</v>
      </c>
      <c r="C37" s="4" t="s">
        <v>78</v>
      </c>
      <c r="D37" s="4" t="s">
        <v>65</v>
      </c>
      <c r="E37" s="4" t="s">
        <v>45</v>
      </c>
      <c r="F37" s="4" t="s">
        <v>77</v>
      </c>
      <c r="G37" s="4" t="s">
        <v>63</v>
      </c>
      <c r="H37" s="4">
        <v>469</v>
      </c>
      <c r="I37" s="4">
        <v>307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</dc:creator>
  <cp:keywords/>
  <dc:description/>
  <cp:lastModifiedBy>Hervé</cp:lastModifiedBy>
  <cp:lastPrinted>2020-03-08T13:12:46Z</cp:lastPrinted>
  <dcterms:created xsi:type="dcterms:W3CDTF">2018-03-10T13:24:45Z</dcterms:created>
  <dcterms:modified xsi:type="dcterms:W3CDTF">2020-03-11T10:53:59Z</dcterms:modified>
  <cp:category/>
  <cp:version/>
  <cp:contentType/>
  <cp:contentStatus/>
</cp:coreProperties>
</file>